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Active List as of 01-08-2018" sheetId="1" r:id="rId1"/>
  </sheets>
  <calcPr calcId="0"/>
</workbook>
</file>

<file path=xl/calcChain.xml><?xml version="1.0" encoding="utf-8"?>
<calcChain xmlns="http://schemas.openxmlformats.org/spreadsheetml/2006/main">
  <c r="E1399" i="1"/>
  <c r="H755"/>
  <c r="I755"/>
  <c r="I122"/>
  <c r="E637"/>
  <c r="H637"/>
  <c r="I637"/>
  <c r="H104"/>
  <c r="E1244"/>
  <c r="H1244"/>
  <c r="I1244"/>
  <c r="I269"/>
  <c r="E1329"/>
  <c r="H1329"/>
  <c r="I1329"/>
  <c r="E480"/>
  <c r="H480"/>
  <c r="I480"/>
  <c r="I988"/>
  <c r="H574"/>
  <c r="I574"/>
  <c r="H1368"/>
  <c r="I1368"/>
  <c r="I788"/>
  <c r="E583"/>
  <c r="I583"/>
  <c r="H76"/>
  <c r="I76"/>
  <c r="I99"/>
  <c r="E147"/>
  <c r="I147"/>
  <c r="E405"/>
  <c r="H405"/>
  <c r="I405"/>
  <c r="I265"/>
  <c r="E882"/>
  <c r="I882"/>
  <c r="I861"/>
  <c r="E400"/>
  <c r="I790"/>
  <c r="I1284"/>
  <c r="E146"/>
  <c r="E909"/>
  <c r="I909"/>
  <c r="E1119"/>
  <c r="H1119"/>
  <c r="I278"/>
  <c r="E349"/>
  <c r="I349"/>
  <c r="H1038"/>
  <c r="I1038"/>
  <c r="H189"/>
  <c r="I189"/>
  <c r="E406"/>
  <c r="H926"/>
  <c r="I926"/>
  <c r="E225"/>
  <c r="H225"/>
  <c r="I225"/>
  <c r="I1312"/>
  <c r="E1061"/>
  <c r="E867"/>
  <c r="I1232"/>
  <c r="E239"/>
  <c r="I1262"/>
  <c r="E262"/>
  <c r="I262"/>
  <c r="E647"/>
  <c r="H647"/>
  <c r="I647"/>
  <c r="I1098"/>
  <c r="I824"/>
  <c r="I732"/>
  <c r="E1178"/>
  <c r="I1178"/>
  <c r="H392"/>
  <c r="I392"/>
  <c r="E965"/>
  <c r="I965"/>
  <c r="E233"/>
  <c r="H206"/>
  <c r="I206"/>
  <c r="I1219"/>
  <c r="E767"/>
  <c r="I767"/>
  <c r="I1063"/>
  <c r="E995"/>
  <c r="I995"/>
  <c r="E419"/>
  <c r="I412"/>
  <c r="I575"/>
  <c r="E184"/>
  <c r="I184"/>
  <c r="E862"/>
  <c r="H862"/>
  <c r="I862"/>
  <c r="E1138"/>
  <c r="I1138"/>
  <c r="E638"/>
  <c r="H1360"/>
  <c r="I1360"/>
  <c r="E1379"/>
  <c r="H1379"/>
  <c r="I1379"/>
  <c r="E1266"/>
  <c r="E959"/>
  <c r="H887"/>
  <c r="I887"/>
  <c r="E901"/>
  <c r="I901"/>
  <c r="E53"/>
  <c r="E1317"/>
  <c r="H1317"/>
  <c r="H758"/>
  <c r="I758"/>
  <c r="H1410"/>
  <c r="I1410"/>
  <c r="E77"/>
  <c r="H77"/>
  <c r="I77"/>
  <c r="H1413"/>
  <c r="I1413"/>
  <c r="E345"/>
  <c r="I345"/>
  <c r="H1283"/>
  <c r="I1283"/>
  <c r="I946"/>
  <c r="E520"/>
  <c r="H520"/>
  <c r="H1303"/>
  <c r="I1303"/>
  <c r="I1252"/>
  <c r="E501"/>
  <c r="I501"/>
  <c r="I1115"/>
  <c r="E895"/>
  <c r="H895"/>
  <c r="I895"/>
  <c r="E1267"/>
  <c r="I1267"/>
  <c r="E78"/>
  <c r="I78"/>
  <c r="E14"/>
  <c r="H14"/>
  <c r="I292"/>
  <c r="I687"/>
  <c r="E1102"/>
  <c r="I896"/>
  <c r="H173"/>
  <c r="I173"/>
  <c r="I1325"/>
  <c r="E390"/>
  <c r="I390"/>
  <c r="I567"/>
  <c r="H931"/>
  <c r="I931"/>
  <c r="H932"/>
  <c r="I932"/>
  <c r="H1045"/>
  <c r="I1045"/>
  <c r="E1295"/>
  <c r="E1127"/>
  <c r="I1127"/>
  <c r="E1309"/>
  <c r="H1309"/>
  <c r="I1309"/>
  <c r="H516"/>
  <c r="I516"/>
  <c r="H196"/>
  <c r="I196"/>
  <c r="E1310"/>
  <c r="H1310"/>
  <c r="I1310"/>
  <c r="E1153"/>
  <c r="I1079"/>
  <c r="H202"/>
  <c r="E203"/>
  <c r="H203"/>
  <c r="I203"/>
  <c r="H918"/>
  <c r="E436"/>
  <c r="I436"/>
  <c r="E937"/>
  <c r="I937"/>
  <c r="H401"/>
  <c r="I401"/>
  <c r="I709"/>
  <c r="I1272"/>
  <c r="I929"/>
  <c r="H904"/>
  <c r="E105"/>
  <c r="I105"/>
  <c r="E850"/>
  <c r="H850"/>
  <c r="I850"/>
  <c r="H645"/>
  <c r="I1412"/>
  <c r="E1105"/>
  <c r="E1200"/>
  <c r="E1066"/>
  <c r="I1066"/>
  <c r="E760"/>
  <c r="I760"/>
  <c r="E675"/>
  <c r="I464"/>
  <c r="H431"/>
  <c r="I431"/>
  <c r="E88"/>
  <c r="I1101"/>
  <c r="E5"/>
  <c r="E1261"/>
  <c r="E920"/>
  <c r="I920"/>
  <c r="E447"/>
  <c r="E948"/>
  <c r="H55"/>
  <c r="I55"/>
  <c r="I199"/>
  <c r="H209"/>
  <c r="I209"/>
  <c r="E213"/>
  <c r="E1158"/>
  <c r="I1158"/>
  <c r="I729"/>
  <c r="H830"/>
  <c r="I830"/>
  <c r="I829"/>
  <c r="H828"/>
  <c r="I828"/>
  <c r="I1353"/>
  <c r="E554"/>
  <c r="E633"/>
  <c r="I633"/>
  <c r="I15"/>
  <c r="H671"/>
  <c r="I671"/>
  <c r="H256"/>
  <c r="I256"/>
  <c r="I538"/>
  <c r="E890"/>
  <c r="I890"/>
  <c r="I689"/>
  <c r="I1220"/>
  <c r="E234"/>
  <c r="I234"/>
  <c r="E808"/>
  <c r="I808"/>
  <c r="I921"/>
  <c r="E1073"/>
  <c r="I1073"/>
  <c r="I849"/>
  <c r="I1237"/>
  <c r="H1306"/>
  <c r="I1306"/>
  <c r="E1116"/>
  <c r="I1116"/>
  <c r="E483"/>
  <c r="I483"/>
  <c r="E324"/>
  <c r="H324"/>
  <c r="I324"/>
  <c r="E555"/>
  <c r="I954"/>
  <c r="E724"/>
  <c r="I724"/>
  <c r="I1065"/>
  <c r="I999"/>
  <c r="E1035"/>
  <c r="I1035"/>
  <c r="I1304"/>
  <c r="I353"/>
  <c r="E260"/>
  <c r="I260"/>
  <c r="I350"/>
  <c r="E420"/>
  <c r="I420"/>
  <c r="E532"/>
  <c r="I532"/>
  <c r="I545"/>
  <c r="E646"/>
  <c r="I764"/>
  <c r="I805"/>
  <c r="E869"/>
  <c r="E953"/>
  <c r="I953"/>
  <c r="I973"/>
  <c r="I1157"/>
  <c r="E1297"/>
  <c r="I1297"/>
  <c r="E1111"/>
  <c r="H1111"/>
  <c r="I1111"/>
  <c r="I1222"/>
  <c r="I498"/>
  <c r="H362"/>
  <c r="E1106"/>
  <c r="I33"/>
  <c r="E232"/>
  <c r="H232"/>
  <c r="I258"/>
  <c r="E437"/>
  <c r="I437"/>
  <c r="I523"/>
  <c r="E1404"/>
  <c r="E743"/>
  <c r="I743"/>
  <c r="H783"/>
  <c r="H611"/>
  <c r="I611"/>
  <c r="H615"/>
  <c r="I615"/>
  <c r="I1042"/>
  <c r="E1225"/>
  <c r="H1225"/>
  <c r="I1225"/>
  <c r="H1321"/>
  <c r="I1321"/>
  <c r="I123"/>
  <c r="E252"/>
  <c r="H252"/>
  <c r="I252"/>
  <c r="E270"/>
  <c r="E1403"/>
  <c r="H1403"/>
  <c r="E1374"/>
  <c r="H1374"/>
  <c r="I1374"/>
  <c r="H524"/>
  <c r="I524"/>
  <c r="I1350"/>
  <c r="E1223"/>
  <c r="E876"/>
  <c r="E1085"/>
  <c r="I1085"/>
  <c r="H1022"/>
  <c r="I1022"/>
  <c r="E1107"/>
  <c r="I1108"/>
  <c r="E1359"/>
  <c r="H1359"/>
  <c r="I1359"/>
  <c r="H1375"/>
  <c r="I1375"/>
  <c r="E907"/>
  <c r="I907"/>
  <c r="E1159"/>
  <c r="I1159"/>
  <c r="E268"/>
  <c r="I268"/>
  <c r="I550"/>
  <c r="E761"/>
  <c r="I761"/>
  <c r="H964"/>
  <c r="E1084"/>
  <c r="I86"/>
  <c r="E840"/>
  <c r="I180"/>
  <c r="E198"/>
  <c r="I198"/>
  <c r="E411"/>
  <c r="H681"/>
  <c r="I681"/>
  <c r="I800"/>
  <c r="E864"/>
  <c r="E952"/>
  <c r="I952"/>
  <c r="E1004"/>
  <c r="H1004"/>
  <c r="E1125"/>
  <c r="H1221"/>
  <c r="I1221"/>
  <c r="E1409"/>
  <c r="H1409"/>
  <c r="I1409"/>
  <c r="H1400"/>
  <c r="I1400"/>
  <c r="H1411"/>
  <c r="I1411"/>
  <c r="E1395"/>
  <c r="H1395"/>
  <c r="I1395"/>
  <c r="H117"/>
  <c r="H639"/>
  <c r="I639"/>
  <c r="E1032"/>
  <c r="H1032"/>
  <c r="I1032"/>
  <c r="E1308"/>
  <c r="H613"/>
  <c r="I613"/>
  <c r="H79"/>
  <c r="I79"/>
  <c r="E521"/>
  <c r="I399"/>
  <c r="I410"/>
  <c r="H443"/>
  <c r="E526"/>
  <c r="I526"/>
  <c r="E679"/>
  <c r="H679"/>
  <c r="I679"/>
  <c r="I787"/>
  <c r="E1348"/>
  <c r="I1348"/>
  <c r="I833"/>
  <c r="I839"/>
  <c r="I892"/>
  <c r="E947"/>
  <c r="I947"/>
  <c r="H1053"/>
  <c r="E1260"/>
  <c r="H1260"/>
  <c r="I1260"/>
  <c r="I1318"/>
  <c r="H1396"/>
  <c r="I1396"/>
  <c r="E1234"/>
  <c r="H1234"/>
  <c r="I1234"/>
  <c r="H114"/>
  <c r="I114"/>
  <c r="E313"/>
  <c r="H313"/>
  <c r="I313"/>
  <c r="H827"/>
  <c r="I827"/>
  <c r="I1014"/>
  <c r="E1026"/>
  <c r="E1258"/>
  <c r="H1258"/>
  <c r="E1397"/>
  <c r="H1397"/>
  <c r="I1397"/>
  <c r="I757"/>
  <c r="H1370"/>
  <c r="E470"/>
  <c r="I1320"/>
  <c r="I855"/>
  <c r="H856"/>
  <c r="I856"/>
  <c r="E1067"/>
  <c r="E1120"/>
  <c r="I968"/>
  <c r="H494"/>
  <c r="I494"/>
  <c r="E1311"/>
  <c r="H1311"/>
  <c r="I1311"/>
  <c r="I1355"/>
  <c r="E899"/>
  <c r="E143"/>
  <c r="H143"/>
  <c r="E402"/>
  <c r="H402"/>
  <c r="I402"/>
  <c r="E677"/>
  <c r="E636"/>
  <c r="H636"/>
  <c r="E688"/>
  <c r="H688"/>
  <c r="I688"/>
  <c r="H714"/>
  <c r="I714"/>
  <c r="I804"/>
  <c r="E237"/>
  <c r="H1023"/>
  <c r="I1023"/>
  <c r="E847"/>
  <c r="I847"/>
  <c r="E1143"/>
  <c r="H1143"/>
  <c r="I1143"/>
  <c r="I1036"/>
  <c r="E649"/>
  <c r="E482"/>
  <c r="I482"/>
  <c r="I515"/>
  <c r="I585"/>
  <c r="I1288"/>
  <c r="H1293"/>
  <c r="I1293"/>
  <c r="E881"/>
  <c r="E756"/>
  <c r="E1118"/>
  <c r="E1362"/>
  <c r="H1362"/>
  <c r="I1362"/>
  <c r="I295"/>
  <c r="H91"/>
  <c r="H614"/>
  <c r="I614"/>
  <c r="I1280"/>
  <c r="E1010"/>
  <c r="I1010"/>
  <c r="E678"/>
  <c r="I682"/>
  <c r="E694"/>
  <c r="I694"/>
  <c r="E640"/>
  <c r="I1246"/>
  <c r="I1095"/>
  <c r="I403"/>
  <c r="E191"/>
  <c r="I191"/>
  <c r="H254"/>
  <c r="I254"/>
  <c r="I1114"/>
  <c r="H1130"/>
  <c r="I1130"/>
  <c r="I1290"/>
  <c r="E1292"/>
  <c r="I1292"/>
  <c r="H851"/>
  <c r="H205"/>
  <c r="I205"/>
  <c r="I486"/>
  <c r="I61"/>
  <c r="E1070"/>
  <c r="I979"/>
  <c r="E976"/>
  <c r="H976"/>
  <c r="I976"/>
  <c r="H1007"/>
  <c r="I1007"/>
  <c r="E1241"/>
  <c r="H1241"/>
  <c r="I1241"/>
  <c r="E1214"/>
  <c r="I1214"/>
  <c r="E1302"/>
  <c r="H1302"/>
  <c r="I204"/>
  <c r="H326"/>
  <c r="I326"/>
  <c r="E935"/>
  <c r="I935"/>
  <c r="E1233"/>
  <c r="I1233"/>
  <c r="E1294"/>
  <c r="I1294"/>
  <c r="H267"/>
  <c r="I267"/>
  <c r="E266"/>
  <c r="H266"/>
  <c r="I266"/>
  <c r="E566"/>
  <c r="I566"/>
  <c r="E1291"/>
  <c r="H1291"/>
  <c r="I1291"/>
  <c r="H818"/>
  <c r="I818"/>
  <c r="E1393"/>
  <c r="H1393"/>
  <c r="I1393"/>
  <c r="H600"/>
  <c r="I600"/>
  <c r="E977"/>
  <c r="I977"/>
  <c r="H1134"/>
  <c r="I717"/>
  <c r="E210"/>
  <c r="I210"/>
  <c r="E845"/>
  <c r="H845"/>
  <c r="E1285"/>
  <c r="I1285"/>
  <c r="E1224"/>
  <c r="I1224"/>
  <c r="E456"/>
  <c r="H47"/>
  <c r="E220"/>
  <c r="I1287"/>
  <c r="E950"/>
  <c r="I950"/>
  <c r="E215"/>
  <c r="E1289"/>
  <c r="H1289"/>
  <c r="I1289"/>
  <c r="E1242"/>
  <c r="I1242"/>
  <c r="I990"/>
  <c r="H1331"/>
  <c r="E544"/>
  <c r="H544"/>
  <c r="I544"/>
  <c r="H623"/>
  <c r="I623"/>
  <c r="H616"/>
  <c r="I616"/>
  <c r="I1047"/>
  <c r="H1186"/>
  <c r="H1269"/>
  <c r="I1269"/>
  <c r="I1328"/>
  <c r="H905"/>
  <c r="I905"/>
  <c r="E1341"/>
  <c r="I1341"/>
  <c r="E835"/>
  <c r="I643"/>
  <c r="E407"/>
  <c r="I407"/>
  <c r="I873"/>
  <c r="E277"/>
  <c r="H1402"/>
  <c r="I1402"/>
  <c r="E736"/>
  <c r="E341"/>
  <c r="H341"/>
  <c r="I341"/>
  <c r="H54"/>
  <c r="E1197"/>
  <c r="I1197"/>
  <c r="I229"/>
  <c r="E1142"/>
  <c r="H1142"/>
  <c r="E57"/>
  <c r="E644"/>
  <c r="H644"/>
  <c r="H846"/>
  <c r="I846"/>
  <c r="E83"/>
  <c r="H1305"/>
  <c r="I1305"/>
  <c r="E514"/>
  <c r="I514"/>
  <c r="H1008"/>
  <c r="I1008"/>
  <c r="E145"/>
  <c r="I145"/>
  <c r="E972"/>
  <c r="I972"/>
  <c r="E991"/>
  <c r="I991"/>
  <c r="E478"/>
  <c r="H478"/>
  <c r="I478"/>
  <c r="H476"/>
  <c r="I476"/>
  <c r="E477"/>
  <c r="H477"/>
  <c r="I477"/>
  <c r="H621"/>
  <c r="I621"/>
  <c r="E1255"/>
  <c r="I194"/>
  <c r="E1104"/>
  <c r="E533"/>
  <c r="E22"/>
  <c r="H22"/>
  <c r="I174"/>
  <c r="E842"/>
  <c r="I842"/>
  <c r="H617"/>
  <c r="I617"/>
  <c r="E1243"/>
  <c r="I1243"/>
  <c r="E1231"/>
  <c r="H1231"/>
  <c r="I1231"/>
  <c r="H1226"/>
  <c r="I1226"/>
  <c r="H465"/>
  <c r="I465"/>
  <c r="I1110"/>
  <c r="I513"/>
  <c r="E227"/>
  <c r="H227"/>
  <c r="I227"/>
  <c r="E552"/>
  <c r="H552"/>
  <c r="I1286"/>
  <c r="E457"/>
  <c r="H418"/>
  <c r="I344"/>
  <c r="H459"/>
  <c r="I459"/>
  <c r="H1024"/>
  <c r="I1024"/>
  <c r="H307"/>
  <c r="H471"/>
  <c r="H97"/>
  <c r="I97"/>
  <c r="E986"/>
  <c r="E564"/>
  <c r="H564"/>
  <c r="I853"/>
  <c r="E978"/>
  <c r="H978"/>
  <c r="I978"/>
  <c r="I1109"/>
  <c r="I1315"/>
  <c r="E610"/>
  <c r="H610"/>
  <c r="I610"/>
  <c r="E578"/>
  <c r="I578"/>
  <c r="I1351"/>
  <c r="I700"/>
  <c r="I880"/>
  <c r="E733"/>
  <c r="H496"/>
  <c r="I496"/>
  <c r="I338"/>
  <c r="E1030"/>
  <c r="H1030"/>
  <c r="I1030"/>
  <c r="E108"/>
  <c r="E596"/>
  <c r="E219"/>
  <c r="E1181"/>
  <c r="I358"/>
  <c r="E159"/>
  <c r="E58"/>
  <c r="I985"/>
  <c r="I322"/>
  <c r="I984"/>
  <c r="E737"/>
  <c r="H620"/>
  <c r="I620"/>
  <c r="E1136"/>
  <c r="E573"/>
  <c r="I1381"/>
  <c r="I80"/>
  <c r="H1361"/>
  <c r="I1361"/>
  <c r="I625"/>
  <c r="E231"/>
  <c r="H231"/>
  <c r="H46"/>
  <c r="H594"/>
  <c r="I594"/>
  <c r="E435"/>
  <c r="H619"/>
  <c r="I619"/>
  <c r="E238"/>
  <c r="I238"/>
  <c r="E2"/>
  <c r="I2"/>
  <c r="I825"/>
  <c r="E242"/>
  <c r="I242"/>
  <c r="E728"/>
  <c r="E1139"/>
  <c r="E576"/>
  <c r="H608"/>
  <c r="I608"/>
  <c r="E489"/>
  <c r="H489"/>
  <c r="I489"/>
  <c r="I1406"/>
  <c r="H1282"/>
  <c r="I1282"/>
  <c r="I249"/>
  <c r="E813"/>
  <c r="E763"/>
  <c r="H763"/>
  <c r="I763"/>
  <c r="E1117"/>
  <c r="H1117"/>
  <c r="I1117"/>
  <c r="I250"/>
  <c r="H963"/>
  <c r="I963"/>
  <c r="I599"/>
  <c r="E582"/>
  <c r="H1278"/>
  <c r="I1278"/>
  <c r="I803"/>
  <c r="E1025"/>
  <c r="E212"/>
  <c r="H212"/>
  <c r="I124"/>
  <c r="H315"/>
  <c r="I315"/>
  <c r="E116"/>
  <c r="I167"/>
  <c r="E627"/>
  <c r="H627"/>
  <c r="I627"/>
  <c r="H1319"/>
  <c r="I1319"/>
  <c r="E710"/>
  <c r="I710"/>
  <c r="E157"/>
  <c r="H59"/>
  <c r="I1199"/>
  <c r="I49"/>
  <c r="E1376"/>
  <c r="H1376"/>
  <c r="I1376"/>
  <c r="E916"/>
  <c r="I916"/>
  <c r="E207"/>
  <c r="E793"/>
  <c r="H183"/>
  <c r="E1064"/>
  <c r="H674"/>
  <c r="E943"/>
  <c r="E282"/>
  <c r="I282"/>
  <c r="I1372"/>
  <c r="E446"/>
  <c r="I446"/>
  <c r="E311"/>
  <c r="H311"/>
  <c r="I311"/>
  <c r="I359"/>
  <c r="E188"/>
  <c r="H188"/>
  <c r="I188"/>
  <c r="E1012"/>
  <c r="H1012"/>
  <c r="I1012"/>
  <c r="I938"/>
  <c r="E821"/>
  <c r="I821"/>
  <c r="E738"/>
  <c r="H680"/>
  <c r="I680"/>
  <c r="E442"/>
  <c r="I442"/>
  <c r="I1083"/>
  <c r="E860"/>
  <c r="E312"/>
  <c r="I312"/>
  <c r="I1323"/>
  <c r="I1239"/>
  <c r="H1029"/>
  <c r="I1029"/>
  <c r="E683"/>
  <c r="H683"/>
  <c r="I683"/>
  <c r="H549"/>
  <c r="I549"/>
  <c r="H1011"/>
  <c r="I1011"/>
  <c r="E423"/>
  <c r="E17"/>
  <c r="I1152"/>
  <c r="I1383"/>
  <c r="H1052"/>
  <c r="I1052"/>
  <c r="E653"/>
  <c r="E981"/>
  <c r="I381"/>
  <c r="H314"/>
  <c r="I314"/>
  <c r="E584"/>
  <c r="I584"/>
  <c r="E320"/>
  <c r="E902"/>
  <c r="H902"/>
  <c r="I902"/>
  <c r="H1394"/>
  <c r="I1394"/>
  <c r="I746"/>
  <c r="E561"/>
  <c r="E960"/>
  <c r="H1051"/>
  <c r="I1051"/>
  <c r="E868"/>
  <c r="E1373"/>
  <c r="H1373"/>
  <c r="I1373"/>
  <c r="I378"/>
  <c r="E1335"/>
  <c r="H1039"/>
  <c r="I1039"/>
  <c r="E1040"/>
  <c r="H1040"/>
  <c r="I1040"/>
  <c r="E1218"/>
  <c r="E1339"/>
  <c r="E1046"/>
  <c r="I1046"/>
  <c r="H449"/>
  <c r="E603"/>
  <c r="E440"/>
  <c r="E658"/>
  <c r="E654"/>
  <c r="E251"/>
  <c r="H251"/>
  <c r="I251"/>
  <c r="E481"/>
  <c r="I481"/>
  <c r="H747"/>
  <c r="I747"/>
  <c r="E1364"/>
  <c r="I1254"/>
  <c r="I701"/>
  <c r="I547"/>
  <c r="E1016"/>
  <c r="E540"/>
  <c r="H540"/>
  <c r="E1264"/>
  <c r="H1264"/>
  <c r="I1264"/>
  <c r="E347"/>
  <c r="I347"/>
  <c r="H1147"/>
  <c r="E12"/>
  <c r="E150"/>
  <c r="H150"/>
  <c r="I150"/>
  <c r="E655"/>
  <c r="E879"/>
  <c r="I330"/>
  <c r="E994"/>
  <c r="I994"/>
  <c r="I1210"/>
  <c r="I1000"/>
  <c r="E32"/>
  <c r="I32"/>
  <c r="E944"/>
  <c r="H944"/>
  <c r="I944"/>
  <c r="I974"/>
  <c r="H786"/>
  <c r="I786"/>
  <c r="E1253"/>
  <c r="I1253"/>
  <c r="E1209"/>
  <c r="H529"/>
  <c r="E1296"/>
  <c r="E598"/>
  <c r="E927"/>
  <c r="E466"/>
  <c r="E676"/>
  <c r="I676"/>
  <c r="H897"/>
  <c r="I897"/>
  <c r="E298"/>
  <c r="E125"/>
  <c r="H125"/>
  <c r="H299"/>
  <c r="E4"/>
  <c r="I745"/>
  <c r="E1082"/>
  <c r="I1082"/>
  <c r="E1240"/>
  <c r="I1240"/>
  <c r="I396"/>
  <c r="E1060"/>
  <c r="I235"/>
  <c r="I1387"/>
  <c r="E1391"/>
  <c r="I1391"/>
  <c r="E451"/>
  <c r="I451"/>
  <c r="E659"/>
  <c r="E340"/>
  <c r="I340"/>
  <c r="E782"/>
  <c r="H656"/>
  <c r="I656"/>
  <c r="I82"/>
  <c r="E889"/>
  <c r="H872"/>
  <c r="I872"/>
  <c r="E592"/>
  <c r="E989"/>
  <c r="H989"/>
  <c r="E259"/>
  <c r="E591"/>
  <c r="I591"/>
  <c r="E502"/>
  <c r="E21"/>
  <c r="H1230"/>
  <c r="I1230"/>
  <c r="E503"/>
  <c r="I503"/>
  <c r="I94"/>
  <c r="E604"/>
  <c r="I512"/>
  <c r="E626"/>
  <c r="H626"/>
  <c r="I626"/>
  <c r="H1388"/>
  <c r="I1388"/>
  <c r="E1390"/>
  <c r="H1390"/>
  <c r="I1390"/>
  <c r="I1271"/>
  <c r="H461"/>
  <c r="I461"/>
  <c r="E1056"/>
  <c r="H1056"/>
  <c r="I1056"/>
  <c r="H1054"/>
  <c r="I1054"/>
  <c r="E1259"/>
  <c r="E665"/>
  <c r="H665"/>
  <c r="E43"/>
  <c r="E93"/>
  <c r="I93"/>
  <c r="I138"/>
  <c r="I171"/>
  <c r="E622"/>
  <c r="E137"/>
  <c r="H137"/>
  <c r="I1245"/>
  <c r="E716"/>
  <c r="E791"/>
  <c r="I791"/>
  <c r="E1216"/>
  <c r="H1216"/>
  <c r="I1216"/>
  <c r="I1338"/>
  <c r="E560"/>
  <c r="I197"/>
  <c r="E657"/>
  <c r="I1401"/>
  <c r="E588"/>
  <c r="I588"/>
  <c r="E474"/>
  <c r="I474"/>
  <c r="E185"/>
  <c r="I185"/>
  <c r="E429"/>
  <c r="E1140"/>
  <c r="H1140"/>
  <c r="I1140"/>
  <c r="E888"/>
  <c r="H888"/>
  <c r="I888"/>
  <c r="I264"/>
  <c r="E6"/>
  <c r="E713"/>
  <c r="E1414"/>
  <c r="H1414"/>
  <c r="I1414"/>
  <c r="E1377"/>
  <c r="H1377"/>
  <c r="I1377"/>
  <c r="E1208"/>
  <c r="E734"/>
  <c r="E1100"/>
  <c r="I1100"/>
  <c r="H23"/>
  <c r="I23"/>
  <c r="E416"/>
  <c r="E107"/>
  <c r="E327"/>
  <c r="H327"/>
  <c r="I327"/>
  <c r="E1182"/>
  <c r="E537"/>
  <c r="I537"/>
  <c r="I1371"/>
  <c r="E618"/>
  <c r="I618"/>
  <c r="H900"/>
  <c r="H118"/>
  <c r="I118"/>
  <c r="E531"/>
  <c r="I531"/>
  <c r="E193"/>
  <c r="E705"/>
  <c r="I195"/>
  <c r="E110"/>
  <c r="I1165"/>
  <c r="E34"/>
  <c r="E1204"/>
  <c r="H1204"/>
  <c r="I1204"/>
  <c r="I52"/>
  <c r="I662"/>
  <c r="I1389"/>
  <c r="I352"/>
  <c r="E24"/>
  <c r="I607"/>
  <c r="E820"/>
  <c r="H820"/>
  <c r="I820"/>
  <c r="H243"/>
  <c r="I243"/>
  <c r="I698"/>
  <c r="E177"/>
  <c r="I217"/>
  <c r="E453"/>
  <c r="I453"/>
  <c r="E1301"/>
  <c r="I152"/>
  <c r="E816"/>
  <c r="H816"/>
  <c r="I816"/>
  <c r="H380"/>
  <c r="E1378"/>
  <c r="I1378"/>
  <c r="E228"/>
  <c r="E1175"/>
  <c r="H1175"/>
  <c r="E693"/>
  <c r="I693"/>
  <c r="E802"/>
  <c r="E670"/>
  <c r="E354"/>
  <c r="H281"/>
  <c r="I281"/>
  <c r="E63"/>
  <c r="H1270"/>
  <c r="I1270"/>
  <c r="E304"/>
  <c r="H304"/>
  <c r="I304"/>
  <c r="H1190"/>
  <c r="I1190"/>
  <c r="I609"/>
  <c r="E1145"/>
  <c r="I1145"/>
  <c r="E19"/>
  <c r="E20"/>
  <c r="H20"/>
  <c r="I20"/>
  <c r="E570"/>
  <c r="I570"/>
  <c r="H1027"/>
  <c r="I1027"/>
  <c r="E71"/>
  <c r="H71"/>
  <c r="E587"/>
  <c r="E987"/>
  <c r="I987"/>
  <c r="I1160"/>
  <c r="E376"/>
  <c r="I376"/>
  <c r="I914"/>
  <c r="E908"/>
  <c r="I908"/>
  <c r="E50"/>
  <c r="I50"/>
  <c r="E60"/>
  <c r="E463"/>
  <c r="I463"/>
  <c r="E951"/>
  <c r="E891"/>
  <c r="I891"/>
  <c r="E673"/>
  <c r="I673"/>
  <c r="E906"/>
  <c r="I563"/>
  <c r="E1002"/>
  <c r="H1002"/>
  <c r="I1002"/>
  <c r="H878"/>
  <c r="I878"/>
  <c r="I1089"/>
  <c r="E1124"/>
  <c r="E255"/>
  <c r="I149"/>
  <c r="H941"/>
  <c r="H161"/>
  <c r="I161"/>
  <c r="E421"/>
  <c r="H421"/>
  <c r="I421"/>
  <c r="E1347"/>
  <c r="I1347"/>
  <c r="H1344"/>
  <c r="I1344"/>
  <c r="H1345"/>
  <c r="I1345"/>
  <c r="H1346"/>
  <c r="I1346"/>
  <c r="I1281"/>
  <c r="E1137"/>
  <c r="E492"/>
  <c r="H492"/>
  <c r="I492"/>
  <c r="E487"/>
  <c r="H487"/>
  <c r="I487"/>
  <c r="E493"/>
  <c r="H493"/>
  <c r="I493"/>
  <c r="E491"/>
  <c r="H491"/>
  <c r="I491"/>
  <c r="H361"/>
  <c r="I361"/>
  <c r="H535"/>
  <c r="I535"/>
  <c r="I462"/>
  <c r="H551"/>
  <c r="I551"/>
  <c r="H810"/>
  <c r="I810"/>
  <c r="H1048"/>
  <c r="I1048"/>
  <c r="H1090"/>
  <c r="I1090"/>
  <c r="E488"/>
  <c r="I488"/>
  <c r="I426"/>
  <c r="I257"/>
  <c r="I774"/>
  <c r="I356"/>
  <c r="E236"/>
  <c r="I236"/>
  <c r="E874"/>
  <c r="H874"/>
  <c r="I874"/>
  <c r="E325"/>
  <c r="H325"/>
  <c r="I325"/>
  <c r="E1314"/>
  <c r="H1314"/>
  <c r="I1314"/>
  <c r="E1092"/>
  <c r="H1092"/>
  <c r="I1092"/>
  <c r="E997"/>
  <c r="H997"/>
  <c r="I997"/>
  <c r="E852"/>
  <c r="H852"/>
  <c r="I852"/>
  <c r="E967"/>
  <c r="H967"/>
  <c r="I967"/>
  <c r="H509"/>
  <c r="I509"/>
  <c r="E1058"/>
  <c r="H1058"/>
  <c r="I1058"/>
  <c r="E1099"/>
  <c r="I1099"/>
  <c r="H1324"/>
  <c r="I1324"/>
  <c r="I971"/>
  <c r="H776"/>
  <c r="I776"/>
  <c r="I1276"/>
  <c r="H1275"/>
  <c r="I1275"/>
  <c r="I1277"/>
  <c r="E836"/>
  <c r="E272"/>
  <c r="H1332"/>
  <c r="I1332"/>
  <c r="E731"/>
  <c r="H731"/>
  <c r="I731"/>
  <c r="H1385"/>
  <c r="I1385"/>
  <c r="E1128"/>
  <c r="I1128"/>
  <c r="H246"/>
  <c r="I246"/>
  <c r="E1251"/>
  <c r="E1273"/>
  <c r="H983"/>
  <c r="E1257"/>
  <c r="E175"/>
  <c r="E1205"/>
  <c r="I708"/>
  <c r="H355"/>
  <c r="I355"/>
  <c r="H153"/>
  <c r="I153"/>
  <c r="I154"/>
  <c r="E530"/>
  <c r="I530"/>
  <c r="E706"/>
  <c r="E590"/>
  <c r="H590"/>
  <c r="I590"/>
  <c r="I490"/>
  <c r="H1274"/>
  <c r="I1274"/>
  <c r="E337"/>
  <c r="H337"/>
  <c r="H1380"/>
  <c r="I1380"/>
  <c r="E391"/>
  <c r="I391"/>
  <c r="I511"/>
  <c r="E128"/>
  <c r="H128"/>
  <c r="H748"/>
  <c r="I748"/>
  <c r="H176"/>
  <c r="I176"/>
  <c r="E408"/>
  <c r="I408"/>
  <c r="I444"/>
  <c r="I924"/>
  <c r="I1059"/>
  <c r="E479"/>
  <c r="H479"/>
  <c r="I479"/>
  <c r="E1017"/>
  <c r="I1017"/>
  <c r="E993"/>
  <c r="I993"/>
  <c r="E10"/>
  <c r="E784"/>
  <c r="I784"/>
  <c r="E517"/>
  <c r="E518"/>
  <c r="I25"/>
  <c r="E1179"/>
  <c r="I1179"/>
  <c r="H749"/>
  <c r="I749"/>
  <c r="I81"/>
  <c r="E1076"/>
  <c r="I1076"/>
  <c r="E595"/>
  <c r="I595"/>
  <c r="I510"/>
  <c r="E775"/>
  <c r="H775"/>
  <c r="I775"/>
  <c r="H469"/>
  <c r="I469"/>
  <c r="E766"/>
  <c r="E18"/>
  <c r="E1074"/>
  <c r="I1074"/>
  <c r="E1020"/>
  <c r="I160"/>
  <c r="E335"/>
  <c r="E922"/>
  <c r="I1268"/>
  <c r="E735"/>
  <c r="I735"/>
  <c r="I1201"/>
  <c r="I886"/>
  <c r="E684"/>
  <c r="I427"/>
  <c r="E807"/>
  <c r="I925"/>
  <c r="I1081"/>
  <c r="I770"/>
  <c r="H702"/>
  <c r="I702"/>
  <c r="H875"/>
  <c r="I875"/>
  <c r="I752"/>
  <c r="I751"/>
  <c r="H754"/>
  <c r="I754"/>
  <c r="I744"/>
  <c r="I753"/>
  <c r="I750"/>
  <c r="I772"/>
  <c r="I773"/>
  <c r="E1044"/>
  <c r="I1044"/>
  <c r="I668"/>
  <c r="H388"/>
  <c r="I388"/>
  <c r="E387"/>
  <c r="I387"/>
  <c r="H382"/>
  <c r="I382"/>
  <c r="E1167"/>
  <c r="I632"/>
  <c r="I102"/>
  <c r="E759"/>
  <c r="I759"/>
  <c r="I144"/>
  <c r="H1358"/>
  <c r="I1358"/>
  <c r="I342"/>
  <c r="I343"/>
  <c r="I975"/>
  <c r="H998"/>
  <c r="H685"/>
  <c r="I685"/>
  <c r="H16"/>
  <c r="E360"/>
  <c r="I1013"/>
  <c r="I285"/>
  <c r="I718"/>
  <c r="I725"/>
  <c r="H1055"/>
  <c r="I1055"/>
  <c r="I854"/>
  <c r="H769"/>
  <c r="I769"/>
  <c r="I472"/>
  <c r="H68"/>
  <c r="I68"/>
  <c r="I67"/>
  <c r="I1132"/>
  <c r="H1191"/>
  <c r="I1191"/>
  <c r="H1367"/>
  <c r="I1367"/>
  <c r="H1366"/>
  <c r="I1366"/>
  <c r="H1365"/>
  <c r="I1365"/>
  <c r="H317"/>
  <c r="I317"/>
  <c r="H726"/>
  <c r="H164"/>
  <c r="I164"/>
  <c r="I1144"/>
  <c r="I663"/>
  <c r="I1211"/>
  <c r="E417"/>
  <c r="H1386"/>
  <c r="I1386"/>
  <c r="I1148"/>
  <c r="I548"/>
  <c r="H1050"/>
  <c r="E1256"/>
  <c r="H612"/>
  <c r="I181"/>
  <c r="I182"/>
  <c r="I1382"/>
  <c r="H31"/>
  <c r="I31"/>
  <c r="H90"/>
  <c r="I90"/>
  <c r="H414"/>
  <c r="H357"/>
  <c r="I357"/>
  <c r="H957"/>
  <c r="I778"/>
  <c r="I1326"/>
  <c r="H1384"/>
  <c r="I919"/>
  <c r="I992"/>
  <c r="H1006"/>
  <c r="I1006"/>
  <c r="I468"/>
  <c r="I409"/>
  <c r="I586"/>
  <c r="H244"/>
  <c r="I244"/>
  <c r="H812"/>
  <c r="I812"/>
  <c r="I629"/>
  <c r="H1248"/>
  <c r="H1009"/>
  <c r="I1009"/>
  <c r="E132"/>
  <c r="H130"/>
  <c r="H1307"/>
  <c r="I1307"/>
  <c r="H1247"/>
  <c r="I1247"/>
  <c r="H89"/>
  <c r="I89"/>
  <c r="I29"/>
  <c r="I26"/>
  <c r="I589"/>
  <c r="I703"/>
  <c r="I1133"/>
  <c r="H1263"/>
  <c r="I1263"/>
  <c r="I771"/>
  <c r="H27"/>
  <c r="I27"/>
  <c r="I789"/>
  <c r="H28"/>
  <c r="I28"/>
  <c r="I823"/>
  <c r="I271"/>
  <c r="I1363"/>
  <c r="I35"/>
  <c r="I1369"/>
  <c r="H940"/>
  <c r="I940"/>
  <c r="I1168"/>
  <c r="H370"/>
  <c r="H1154"/>
  <c r="H1155"/>
  <c r="H192"/>
  <c r="I192"/>
  <c r="I1316"/>
  <c r="I8"/>
  <c r="H572"/>
  <c r="I572"/>
  <c r="I346"/>
  <c r="H309"/>
  <c r="I309"/>
  <c r="I310"/>
  <c r="H413"/>
  <c r="H245"/>
  <c r="H660"/>
  <c r="I660"/>
  <c r="H13"/>
  <c r="I13"/>
  <c r="H1163"/>
  <c r="I1163"/>
  <c r="I438"/>
  <c r="E301"/>
  <c r="I1330"/>
  <c r="E1352"/>
  <c r="I1352"/>
  <c r="I1349"/>
  <c r="I1180"/>
  <c r="I73"/>
  <c r="H74"/>
  <c r="I74"/>
  <c r="I72"/>
  <c r="I1279"/>
  <c r="H785"/>
  <c r="I785"/>
  <c r="I458"/>
  <c r="H780"/>
  <c r="H1087"/>
  <c r="I1087"/>
  <c r="H1126"/>
  <c r="I542"/>
  <c r="H505"/>
  <c r="H372"/>
  <c r="I372"/>
  <c r="I369"/>
  <c r="E336"/>
  <c r="E695"/>
  <c r="H1112"/>
  <c r="I1112"/>
  <c r="H179"/>
  <c r="H834"/>
  <c r="I834"/>
  <c r="E553"/>
  <c r="I504"/>
  <c r="H799"/>
  <c r="I799"/>
  <c r="H253"/>
  <c r="I253"/>
  <c r="I838"/>
  <c r="I1392"/>
  <c r="E96"/>
  <c r="I500"/>
  <c r="H367"/>
  <c r="E371"/>
  <c r="E955"/>
  <c r="H955"/>
  <c r="I955"/>
  <c r="H178"/>
  <c r="I178"/>
  <c r="H543"/>
  <c r="H293"/>
  <c r="I293"/>
  <c r="I433"/>
  <c r="I913"/>
  <c r="E454"/>
  <c r="I454"/>
  <c r="E1333"/>
  <c r="E601"/>
  <c r="E41"/>
  <c r="E69"/>
  <c r="I859"/>
  <c r="H1357"/>
  <c r="I1357"/>
  <c r="E1129"/>
  <c r="I1313"/>
  <c r="E809"/>
  <c r="I809"/>
  <c r="H186"/>
  <c r="I186"/>
  <c r="H569"/>
  <c r="I569"/>
</calcChain>
</file>

<file path=xl/sharedStrings.xml><?xml version="1.0" encoding="utf-8"?>
<sst xmlns="http://schemas.openxmlformats.org/spreadsheetml/2006/main" count="9432" uniqueCount="6725">
  <si>
    <t>License #</t>
  </si>
  <si>
    <t>Name</t>
  </si>
  <si>
    <t>Address</t>
  </si>
  <si>
    <t>City</t>
  </si>
  <si>
    <t>Zip</t>
  </si>
  <si>
    <t>Phone</t>
  </si>
  <si>
    <t>Ages Served</t>
  </si>
  <si>
    <t>Total Capacity</t>
  </si>
  <si>
    <t>Capacity Under 3</t>
  </si>
  <si>
    <t>DCCC.11712</t>
  </si>
  <si>
    <t>COUNTRY GARDEN DAY CARE AND PRESCHOOL</t>
  </si>
  <si>
    <t>250 COUNTRY CLUB RD</t>
  </si>
  <si>
    <t>WATERBURY</t>
  </si>
  <si>
    <t>06708-3317</t>
  </si>
  <si>
    <t>(203) 574-4981</t>
  </si>
  <si>
    <t>1 year-12 years</t>
  </si>
  <si>
    <t>DCCC.12001</t>
  </si>
  <si>
    <t>YOUNG HORIZONS DAY CARE</t>
  </si>
  <si>
    <t>120 SAYBROOK ROAD- RTE 9A</t>
  </si>
  <si>
    <t>HIGGANUM</t>
  </si>
  <si>
    <t>(860) 345-4347</t>
  </si>
  <si>
    <t>6 weeks-12 years</t>
  </si>
  <si>
    <t>DCCC.12002</t>
  </si>
  <si>
    <t>MANSFIELD AFTER SCHOOL PROGRAM</t>
  </si>
  <si>
    <t>321 HUNTING LODGE RD</t>
  </si>
  <si>
    <t>STORRS</t>
  </si>
  <si>
    <t>06268-1508</t>
  </si>
  <si>
    <t>(860) 429-8476</t>
  </si>
  <si>
    <t>5 years-10 years</t>
  </si>
  <si>
    <t>DCCC.12003</t>
  </si>
  <si>
    <t>DERBY DAY CARE CENTER</t>
  </si>
  <si>
    <t>219 DIVISION ST</t>
  </si>
  <si>
    <t>ANSONIA</t>
  </si>
  <si>
    <t>06401-1138</t>
  </si>
  <si>
    <t>(203) 732-1010</t>
  </si>
  <si>
    <t>6 weeks-8 years</t>
  </si>
  <si>
    <t>DERBY</t>
  </si>
  <si>
    <t>DCCC.12009</t>
  </si>
  <si>
    <t>BRISTOL BOYS &amp; GIRLS CLUB  ASSOCIATION INC</t>
  </si>
  <si>
    <t>255 WEST ST</t>
  </si>
  <si>
    <t>BRISTOL</t>
  </si>
  <si>
    <t>06010-5735</t>
  </si>
  <si>
    <t>5 years-14 years</t>
  </si>
  <si>
    <t>DCCC.12025</t>
  </si>
  <si>
    <t>EDUCATIONAL PLAYCARE LTD- RIVERDALE FARMS BUILDING 7 &amp; 8</t>
  </si>
  <si>
    <t>144 SIMSBURY RD</t>
  </si>
  <si>
    <t>AVON</t>
  </si>
  <si>
    <t>06001-4254</t>
  </si>
  <si>
    <t>(860) 409-7051</t>
  </si>
  <si>
    <t>18 months-12 years</t>
  </si>
  <si>
    <t>WINDSOR</t>
  </si>
  <si>
    <t>DCCC.12034</t>
  </si>
  <si>
    <t>KINDERCARE LEARNING CENTER #070211</t>
  </si>
  <si>
    <t>194 HOUSE STREET</t>
  </si>
  <si>
    <t>GLASTONBURY</t>
  </si>
  <si>
    <t>(860) 633-1508</t>
  </si>
  <si>
    <t>PORTLAND</t>
  </si>
  <si>
    <t>DCCC.12039</t>
  </si>
  <si>
    <t>TLC LEARNING CENTER AND DAY CARE</t>
  </si>
  <si>
    <t>167 BUCKINGHAM ST</t>
  </si>
  <si>
    <t>OAKVILLE</t>
  </si>
  <si>
    <t>06779-1728</t>
  </si>
  <si>
    <t>(860) 274-5249</t>
  </si>
  <si>
    <t>DCCC.12044</t>
  </si>
  <si>
    <t>TINY TOT DAY CARE</t>
  </si>
  <si>
    <t>16 FRANCIS DR</t>
  </si>
  <si>
    <t>NEWINGTON</t>
  </si>
  <si>
    <t>06111-1219</t>
  </si>
  <si>
    <t>(860) 666-5085</t>
  </si>
  <si>
    <t>3 months-5 years</t>
  </si>
  <si>
    <t>DCCC.12048</t>
  </si>
  <si>
    <t>BRIGHT BEGINNINGS OF NORWICH</t>
  </si>
  <si>
    <t>714 NEW LONDON TPKE</t>
  </si>
  <si>
    <t>NORWICH</t>
  </si>
  <si>
    <t>06360-7022</t>
  </si>
  <si>
    <t>(860) 886-2064</t>
  </si>
  <si>
    <t>6 weeks-10 years</t>
  </si>
  <si>
    <t>DCCC.12064</t>
  </si>
  <si>
    <t>TRUMBULL LOVES CHILDREN-BOOTH HILL</t>
  </si>
  <si>
    <t>545 BOOTH HILL ROAD</t>
  </si>
  <si>
    <t>TRUMBULL</t>
  </si>
  <si>
    <t>(203) 386-0195</t>
  </si>
  <si>
    <t>5 years-12 years</t>
  </si>
  <si>
    <t>DCCC.12084</t>
  </si>
  <si>
    <t>CONCORDIA NURSERY SCHOOL</t>
  </si>
  <si>
    <t>40 PITKIN ST</t>
  </si>
  <si>
    <t>MANCHESTER</t>
  </si>
  <si>
    <t>06040-4408</t>
  </si>
  <si>
    <t>(860) 649-9349</t>
  </si>
  <si>
    <t>3 years-5 years</t>
  </si>
  <si>
    <t>DCCC.12086</t>
  </si>
  <si>
    <t>WILLINGTON NURSERY CO-OP</t>
  </si>
  <si>
    <t>JUNCTION ROUTES 74 &amp; 320</t>
  </si>
  <si>
    <t>WILLINGTON</t>
  </si>
  <si>
    <t>(860) 429-3908</t>
  </si>
  <si>
    <t>DCCC.12089</t>
  </si>
  <si>
    <t>HADDAM COOP NURSERY SCHOOL</t>
  </si>
  <si>
    <t>905 SAYBROOK ROAD</t>
  </si>
  <si>
    <t>HADDAM</t>
  </si>
  <si>
    <t>(860) 345-3983</t>
  </si>
  <si>
    <t>DCCC.12098</t>
  </si>
  <si>
    <t>ROBERGE EARLY LEARNING CENTER</t>
  </si>
  <si>
    <t>80 BERLIN RD</t>
  </si>
  <si>
    <t>CROMWELL</t>
  </si>
  <si>
    <t>06416-2602</t>
  </si>
  <si>
    <t>(860) 635-0787</t>
  </si>
  <si>
    <t>6 weeks-9 years</t>
  </si>
  <si>
    <t>DCCC.12106</t>
  </si>
  <si>
    <t>KENSINGTON NURSERY SCHOOL</t>
  </si>
  <si>
    <t>185 SHELDON ST</t>
  </si>
  <si>
    <t>BERLIN</t>
  </si>
  <si>
    <t>06037-2039</t>
  </si>
  <si>
    <t>(860) 828-7412</t>
  </si>
  <si>
    <t>DCCC.12108</t>
  </si>
  <si>
    <t>YMCA CHILD DAY CARE CTR @ ANNIE FISHER SCHOOL</t>
  </si>
  <si>
    <t>280 PLAINFIELD ST</t>
  </si>
  <si>
    <t>HARTFORD</t>
  </si>
  <si>
    <t>06112-1740</t>
  </si>
  <si>
    <t>(860) 695-3595</t>
  </si>
  <si>
    <t>3 years-12 years</t>
  </si>
  <si>
    <t>DCCC.12115</t>
  </si>
  <si>
    <t>MIDDLETOWN COOPERATIVE PRESCHOOL</t>
  </si>
  <si>
    <t>440 WEST ST</t>
  </si>
  <si>
    <t>MIDDLETOWN</t>
  </si>
  <si>
    <t>06457-4007</t>
  </si>
  <si>
    <t>(860) 344-0099</t>
  </si>
  <si>
    <t>DCCC.12122</t>
  </si>
  <si>
    <t>KIDDIE KOLLEGE NURSERY SCHOOL</t>
  </si>
  <si>
    <t>246 BOSTON STREET</t>
  </si>
  <si>
    <t>GUILFORD</t>
  </si>
  <si>
    <t>(203) 453-9846</t>
  </si>
  <si>
    <t>DCCC.12127</t>
  </si>
  <si>
    <t>BETHANY LUTHERAN NURSERY SCHOOL</t>
  </si>
  <si>
    <t>1655 BOULEVARD</t>
  </si>
  <si>
    <t>WEST HARTFORD</t>
  </si>
  <si>
    <t>06107-2502</t>
  </si>
  <si>
    <t>(860) 521-8782</t>
  </si>
  <si>
    <t>DCCC.12130</t>
  </si>
  <si>
    <t>BRIGHT BEGINNINGS</t>
  </si>
  <si>
    <t>185 W MAIN ST</t>
  </si>
  <si>
    <t>PLANTSVILLE</t>
  </si>
  <si>
    <t>06479-1131</t>
  </si>
  <si>
    <t>(860) 621-9770</t>
  </si>
  <si>
    <t>DCCC.12132</t>
  </si>
  <si>
    <t>CANAAN CHILD CARE CENTER</t>
  </si>
  <si>
    <t>20 WHITING DRIVE</t>
  </si>
  <si>
    <t>CANAAN</t>
  </si>
  <si>
    <t>(860) 824-0597</t>
  </si>
  <si>
    <t>3 years-11 years</t>
  </si>
  <si>
    <t>DCCC.12135</t>
  </si>
  <si>
    <t>FIRST CONG CHURCH CHILD DEVELOPMENT CENTER</t>
  </si>
  <si>
    <t>10 WINTONBURY AVENUE</t>
  </si>
  <si>
    <t>BLOOMFIELD</t>
  </si>
  <si>
    <t>(860) 242-0183</t>
  </si>
  <si>
    <t>3 years-10 years</t>
  </si>
  <si>
    <t>DCCC.12138</t>
  </si>
  <si>
    <t>HYLAND EARLY LEARNING CENTER</t>
  </si>
  <si>
    <t>355 NEW BRITAIN AVE FL 1</t>
  </si>
  <si>
    <t>06106-3833</t>
  </si>
  <si>
    <t>(860) 757-0701</t>
  </si>
  <si>
    <t>2 years-5 years</t>
  </si>
  <si>
    <t>DCCC.12145</t>
  </si>
  <si>
    <t>STEP-A-WAY NURSERY SCHOOL</t>
  </si>
  <si>
    <t>423 MAIN ST</t>
  </si>
  <si>
    <t>MONROE</t>
  </si>
  <si>
    <t>06468-1136</t>
  </si>
  <si>
    <t>(203) 261-4717</t>
  </si>
  <si>
    <t>DCCC.12147</t>
  </si>
  <si>
    <t>COMMUNITY SERVICES DAY CARE CENTER</t>
  </si>
  <si>
    <t>7 LINSLEY ST</t>
  </si>
  <si>
    <t>NORTH HAVEN</t>
  </si>
  <si>
    <t>06473-2518</t>
  </si>
  <si>
    <t>(203) 239-7366</t>
  </si>
  <si>
    <t>3 years-9 years</t>
  </si>
  <si>
    <t>DCCC.12155</t>
  </si>
  <si>
    <t>NURSERY ON NOTCH HILL</t>
  </si>
  <si>
    <t>320 NOTCH HILL ROAD</t>
  </si>
  <si>
    <t>NORTH BRANFORD</t>
  </si>
  <si>
    <t>(203) 481-0240</t>
  </si>
  <si>
    <t>3 years-8 years</t>
  </si>
  <si>
    <t>BRANFORD</t>
  </si>
  <si>
    <t>DCCC.12161</t>
  </si>
  <si>
    <t>MOTHERS DAY OUT</t>
  </si>
  <si>
    <t>35 SHELTON RD</t>
  </si>
  <si>
    <t>06611-5132</t>
  </si>
  <si>
    <t>(203) 377-7518</t>
  </si>
  <si>
    <t>1 year-5 years</t>
  </si>
  <si>
    <t>DCCC.12165</t>
  </si>
  <si>
    <t>NOAH'S ARK NURSERY SCHOOL</t>
  </si>
  <si>
    <t>132 GLENBROOK RD</t>
  </si>
  <si>
    <t>STAMFORD</t>
  </si>
  <si>
    <t>06902-3038</t>
  </si>
  <si>
    <t>(203) 357-7330</t>
  </si>
  <si>
    <t>DCCC.12168</t>
  </si>
  <si>
    <t>FIRST CHURCH ACADEMY FOR YOUNG CHILDREN</t>
  </si>
  <si>
    <t>12 SOUTH MAIN STREET</t>
  </si>
  <si>
    <t>(860) 232-2106</t>
  </si>
  <si>
    <t>6 weeks-5 years</t>
  </si>
  <si>
    <t>DCCC.12181</t>
  </si>
  <si>
    <t>NEIGHBORHOOD MUSIC SCHOOL PRESCHOOL &amp; TODDLER PGM</t>
  </si>
  <si>
    <t>100 AUDUBON ST</t>
  </si>
  <si>
    <t>NEW HAVEN</t>
  </si>
  <si>
    <t>06510-1206</t>
  </si>
  <si>
    <t>(203) 624-5189 x33</t>
  </si>
  <si>
    <t>DCCC.12183</t>
  </si>
  <si>
    <t>MILFORD COOPERATIVE PRESCHOOL LEARNING CTR</t>
  </si>
  <si>
    <t>1000 NEW HAVEN AVE</t>
  </si>
  <si>
    <t>MILFORD</t>
  </si>
  <si>
    <t>06460-6939</t>
  </si>
  <si>
    <t>(203) 874-5869</t>
  </si>
  <si>
    <t>DCCC.12188</t>
  </si>
  <si>
    <t>VILLAGE PRE-SCHOOL</t>
  </si>
  <si>
    <t>141 GREENWOOD AVE</t>
  </si>
  <si>
    <t>BETHEL</t>
  </si>
  <si>
    <t>06801-2527</t>
  </si>
  <si>
    <t>(203) 743-9497</t>
  </si>
  <si>
    <t>DCCC.12194</t>
  </si>
  <si>
    <t>CALVIN HILL DAY CARE CTR-KLF KINDERGARTEN</t>
  </si>
  <si>
    <t>150 HIGHLAND STREET</t>
  </si>
  <si>
    <t>(203) 764-9350</t>
  </si>
  <si>
    <t>2 years-6 years</t>
  </si>
  <si>
    <t>DCCC.12197</t>
  </si>
  <si>
    <t>WEE CARE DAY CARE</t>
  </si>
  <si>
    <t>726 NORTH MAIN ST</t>
  </si>
  <si>
    <t>06040-5106</t>
  </si>
  <si>
    <t>(860) 649-6167</t>
  </si>
  <si>
    <t>DCCC.12200</t>
  </si>
  <si>
    <t>KINDERCARE  LEARNING  CENTER #070220</t>
  </si>
  <si>
    <t>1544 BYAM RD</t>
  </si>
  <si>
    <t>CHESHIRE</t>
  </si>
  <si>
    <t>06410-1003</t>
  </si>
  <si>
    <t>(203) 574-2892</t>
  </si>
  <si>
    <t>DCCC.12202</t>
  </si>
  <si>
    <t>PARK NURSERY SCHOOL</t>
  </si>
  <si>
    <t>283 BROADWAY</t>
  </si>
  <si>
    <t>(860) 889-6447</t>
  </si>
  <si>
    <t>DCCC.12211</t>
  </si>
  <si>
    <t>SUNNY SIDE UP EARLY CARE LEARNING CENTER</t>
  </si>
  <si>
    <t>76 MAPLE AVENUE</t>
  </si>
  <si>
    <t>(203) 239-7395</t>
  </si>
  <si>
    <t>DCCC.12213</t>
  </si>
  <si>
    <t>COS COB COMMUNITY PRESCHOOL</t>
  </si>
  <si>
    <t>54 BIBLE ST</t>
  </si>
  <si>
    <t>COS COB</t>
  </si>
  <si>
    <t>06807-2106</t>
  </si>
  <si>
    <t>(203) 661-0182</t>
  </si>
  <si>
    <t>GREENWICH</t>
  </si>
  <si>
    <t>DCCC.12214</t>
  </si>
  <si>
    <t>EAST GRANBY CONGREGATIONAL NURSERY SCHOOL</t>
  </si>
  <si>
    <t>9 RAINBOW ROAD- RTE 20</t>
  </si>
  <si>
    <t>EAST GRANBY</t>
  </si>
  <si>
    <t>(860) 653-3913</t>
  </si>
  <si>
    <t>DCCC.12218</t>
  </si>
  <si>
    <t>SOMERS COOPERATIVE PRESCHOOL</t>
  </si>
  <si>
    <t>599 MAIN STREET</t>
  </si>
  <si>
    <t>SOMERS</t>
  </si>
  <si>
    <t>06071-1629</t>
  </si>
  <si>
    <t>(860) 749-8118</t>
  </si>
  <si>
    <t>DCCC.12219</t>
  </si>
  <si>
    <t>CENTURY NURSERY SCHOOL</t>
  </si>
  <si>
    <t>35 MAPLE ST</t>
  </si>
  <si>
    <t>06010-5031</t>
  </si>
  <si>
    <t>(860) 582-7569</t>
  </si>
  <si>
    <t>DCCC.12222</t>
  </si>
  <si>
    <t>FIRST CHURCH PRESCHOOL</t>
  </si>
  <si>
    <t>108 SOUND BEACH AVE</t>
  </si>
  <si>
    <t>OLD GREENWICH</t>
  </si>
  <si>
    <t>06870-1519</t>
  </si>
  <si>
    <t>(203) 637-5430</t>
  </si>
  <si>
    <t>18 months-5 years</t>
  </si>
  <si>
    <t>DCCC.12235</t>
  </si>
  <si>
    <t>FIRST CONG CHURCH DARIEN NURSERY SCHOOL</t>
  </si>
  <si>
    <t>14 BROOKSIDE ROAD</t>
  </si>
  <si>
    <t>DARIEN</t>
  </si>
  <si>
    <t>(203) 655-3150</t>
  </si>
  <si>
    <t>DCCC.12241</t>
  </si>
  <si>
    <t>PLANTSVILLE COMMUNITY  NURSERY SCHOOL</t>
  </si>
  <si>
    <t>109 CHURCH ST</t>
  </si>
  <si>
    <t>06479-1103</t>
  </si>
  <si>
    <t>(860) 628-8878</t>
  </si>
  <si>
    <t>DCCC.12242</t>
  </si>
  <si>
    <t>CHILDREN'S PRESCHOOL</t>
  </si>
  <si>
    <t>608 WHITNEY AVENUE</t>
  </si>
  <si>
    <t>(203) 777-2491</t>
  </si>
  <si>
    <t>DCCC.12246</t>
  </si>
  <si>
    <t>WEST NORWALK NURSERY SCHOOL</t>
  </si>
  <si>
    <t>275 RICHARDS AVE</t>
  </si>
  <si>
    <t>NORWALK</t>
  </si>
  <si>
    <t>06850-2715</t>
  </si>
  <si>
    <t>(203) 853-9060</t>
  </si>
  <si>
    <t>DCCC.12248</t>
  </si>
  <si>
    <t>ST ANDREW'S CHILD CARE CENTER</t>
  </si>
  <si>
    <t>1230 TOWNSEND AVENUE</t>
  </si>
  <si>
    <t>(203) 469-9000</t>
  </si>
  <si>
    <t>1 year-6 years</t>
  </si>
  <si>
    <t>DCCC.12250</t>
  </si>
  <si>
    <t>NOROTON PRESBYTERIAN NURSERY SCHOOL</t>
  </si>
  <si>
    <t>2011 POST ROAD</t>
  </si>
  <si>
    <t>(203) 655-3223</t>
  </si>
  <si>
    <t>DCCC.12252</t>
  </si>
  <si>
    <t>TRINITY CHRISTIAN SCHOOL</t>
  </si>
  <si>
    <t>180 PARK AVE</t>
  </si>
  <si>
    <t>06095-3343</t>
  </si>
  <si>
    <t>(860) 688-2008 X122</t>
  </si>
  <si>
    <t>DCCC.12254</t>
  </si>
  <si>
    <t>CHURCHERY SCHOOL</t>
  </si>
  <si>
    <t>867 WEST AVON ROAD</t>
  </si>
  <si>
    <t>(860) 675-6144</t>
  </si>
  <si>
    <t>DCCC.12260</t>
  </si>
  <si>
    <t>UNITED DAY SCHOOL</t>
  </si>
  <si>
    <t>69 WOLFE AVE</t>
  </si>
  <si>
    <t>BEACON FALLS</t>
  </si>
  <si>
    <t>06403-1119</t>
  </si>
  <si>
    <t>(203) 729-9006</t>
  </si>
  <si>
    <t>3 years-13 years</t>
  </si>
  <si>
    <t>DCCC.12262</t>
  </si>
  <si>
    <t>COMMUNITY NURSERY SCHOOL OF GUILFORD</t>
  </si>
  <si>
    <t>262 SACHEM'S HEAD ROAD</t>
  </si>
  <si>
    <t>(203) 453-5500</t>
  </si>
  <si>
    <t>DCCC.12264</t>
  </si>
  <si>
    <t>KINDERCARE LEARNING CENTER #301247</t>
  </si>
  <si>
    <t>494 CHAPEL ROAD</t>
  </si>
  <si>
    <t>SOUTH WINDSOR</t>
  </si>
  <si>
    <t>(860) 282-1379</t>
  </si>
  <si>
    <t>DCCC.12267</t>
  </si>
  <si>
    <t>STERLING HOUSE PRESCHOOL</t>
  </si>
  <si>
    <t>2283 MAIN ST</t>
  </si>
  <si>
    <t>STRATFORD</t>
  </si>
  <si>
    <t>06615-5920</t>
  </si>
  <si>
    <t>(203) 378-2606</t>
  </si>
  <si>
    <t>DCCC.12283</t>
  </si>
  <si>
    <t>NAUGATUCK YMCA PRESCHOOL AND EARLY LEARNING CENTER</t>
  </si>
  <si>
    <t>284 CHURCH ST</t>
  </si>
  <si>
    <t>NAUGATUCK</t>
  </si>
  <si>
    <t>06770-4122</t>
  </si>
  <si>
    <t>(203) 729-9622</t>
  </si>
  <si>
    <t>DCCC.12288</t>
  </si>
  <si>
    <t>LONG HILL UNITED METHODIST CHILDREN'S CENTER</t>
  </si>
  <si>
    <t>6358 MAIN ST</t>
  </si>
  <si>
    <t>06611-2035</t>
  </si>
  <si>
    <t>(203) 268-8434</t>
  </si>
  <si>
    <t>DCCC.12291</t>
  </si>
  <si>
    <t>COMMUNITY CO-OP NURSERY SCHOOL</t>
  </si>
  <si>
    <t>4 TROLLEY PL</t>
  </si>
  <si>
    <t>06853-2011</t>
  </si>
  <si>
    <t>(203) 866-2184</t>
  </si>
  <si>
    <t>DCCC.12293</t>
  </si>
  <si>
    <t>BEATRICE FOX AUERBACH EARLY CHILD CENTER</t>
  </si>
  <si>
    <t>335 BLOOMFIELD AVE</t>
  </si>
  <si>
    <t>06117-1543</t>
  </si>
  <si>
    <t>(860) 231-6344</t>
  </si>
  <si>
    <t>3 months-10 years</t>
  </si>
  <si>
    <t>DCCC.12299</t>
  </si>
  <si>
    <t>THE GRAUER PRESCHOOL</t>
  </si>
  <si>
    <t>40 ARCH STREET</t>
  </si>
  <si>
    <t>(203) 869-4848</t>
  </si>
  <si>
    <t>DCCC.12304</t>
  </si>
  <si>
    <t>EXTRAS</t>
  </si>
  <si>
    <t>15 LINCOLN CITY RD</t>
  </si>
  <si>
    <t>SALISBURY</t>
  </si>
  <si>
    <t>06068-1711</t>
  </si>
  <si>
    <t>(203) 435-9926</t>
  </si>
  <si>
    <t>LAKEVILLE</t>
  </si>
  <si>
    <t>DCCC.12306</t>
  </si>
  <si>
    <t>QUAKERLANE COOPERATIVE NURSERY SCHOOL</t>
  </si>
  <si>
    <t>144 SOUTH QUAKER LANE</t>
  </si>
  <si>
    <t>(860) 523-9550</t>
  </si>
  <si>
    <t>DCCC.12309</t>
  </si>
  <si>
    <t>CHRIST CHURCH NURSERY SCHOOL- GREENWICH</t>
  </si>
  <si>
    <t>254 EAST PUTNAM AVENUE</t>
  </si>
  <si>
    <t>(203) 869-5334</t>
  </si>
  <si>
    <t>DCCC.12312</t>
  </si>
  <si>
    <t>CHILD-PORT DAY CARE CENTER</t>
  </si>
  <si>
    <t>110 CLERMONT AVE</t>
  </si>
  <si>
    <t>BRIDGEPORT</t>
  </si>
  <si>
    <t>06610-2911</t>
  </si>
  <si>
    <t>(203) 336-2258</t>
  </si>
  <si>
    <t>DCCC.12313</t>
  </si>
  <si>
    <t>TOLLAND COOPERATIVE PRESCHOOL</t>
  </si>
  <si>
    <t>45 TOLLAND GRN</t>
  </si>
  <si>
    <t>TOLLAND</t>
  </si>
  <si>
    <t>06084-3019</t>
  </si>
  <si>
    <t>(860) 872-8883</t>
  </si>
  <si>
    <t>DCCC.12315</t>
  </si>
  <si>
    <t>CLC PALMERS HILL</t>
  </si>
  <si>
    <t>64 PALMERS HILL RD</t>
  </si>
  <si>
    <t>06902-2113</t>
  </si>
  <si>
    <t>(203) 653-1367</t>
  </si>
  <si>
    <t>DCCC.12328</t>
  </si>
  <si>
    <t>COUNTRY KIDS PLAY FARM</t>
  </si>
  <si>
    <t>107 OLD STATE RD</t>
  </si>
  <si>
    <t>BROOKFIELD</t>
  </si>
  <si>
    <t>06804-2535</t>
  </si>
  <si>
    <t>(203) 775-2126</t>
  </si>
  <si>
    <t>6 weeks-15 years</t>
  </si>
  <si>
    <t>DCCC.12334</t>
  </si>
  <si>
    <t>MECCA MARLBOROUGH ELEM CHILD CARE</t>
  </si>
  <si>
    <t>25 SCHOOL DRIVE- ELMER THIENES EL SCHOOL</t>
  </si>
  <si>
    <t>MARLBOROUGH</t>
  </si>
  <si>
    <t>(860) 295-9400</t>
  </si>
  <si>
    <t>DCCC.12336</t>
  </si>
  <si>
    <t>WINDSOR DISCOVERY CENTER &amp; MONTESSORI SCHOOL</t>
  </si>
  <si>
    <t>114 PALISADO AVE</t>
  </si>
  <si>
    <t>06095-2531</t>
  </si>
  <si>
    <t>(860) 285-1400</t>
  </si>
  <si>
    <t>DCCC.12337</t>
  </si>
  <si>
    <t>ST FRANCES CABRINI CHILD CARE</t>
  </si>
  <si>
    <t>90 CHAPEL HILL RD</t>
  </si>
  <si>
    <t>06473-2811</t>
  </si>
  <si>
    <t>(203) 889-2531</t>
  </si>
  <si>
    <t>DCCC.12340</t>
  </si>
  <si>
    <t>ROUND HILL NURSERY SCHOOL</t>
  </si>
  <si>
    <t>466 ROUND HILL ROAD</t>
  </si>
  <si>
    <t>(203) 869-4910</t>
  </si>
  <si>
    <t>DCCC.12343</t>
  </si>
  <si>
    <t>FIRST STEPS SOUTHBURY DAY CARE/LRNG CENTER</t>
  </si>
  <si>
    <t>1486 SOUTHFORD ROAD</t>
  </si>
  <si>
    <t>SOUTHBURY</t>
  </si>
  <si>
    <t>(203) 264-3735</t>
  </si>
  <si>
    <t>DCCC.12346</t>
  </si>
  <si>
    <t>FIRST PRESBYTERIAN NURSERY SCHOOL</t>
  </si>
  <si>
    <t>178 OENOKE RDG</t>
  </si>
  <si>
    <t>NEW CANAAN</t>
  </si>
  <si>
    <t>06840-4109</t>
  </si>
  <si>
    <t>(203) 966-5234</t>
  </si>
  <si>
    <t>DCCC.12349</t>
  </si>
  <si>
    <t>KENT EDUCATION CENTER AND NURSERY SCHOOL</t>
  </si>
  <si>
    <t>6 BRIDGE ST</t>
  </si>
  <si>
    <t>KENT</t>
  </si>
  <si>
    <t>06757-1316</t>
  </si>
  <si>
    <t>(860) 927-1294</t>
  </si>
  <si>
    <t>DCCC.12350</t>
  </si>
  <si>
    <t>CENTER NURSERY SCHOOL</t>
  </si>
  <si>
    <t>11 CENTER STREET</t>
  </si>
  <si>
    <t>(860) 646-7301</t>
  </si>
  <si>
    <t>DCCC.12356</t>
  </si>
  <si>
    <t>ST SAVIOUR'S CHURCH NURSERY SCHOOL</t>
  </si>
  <si>
    <t>350 SOUND BEACH AVE</t>
  </si>
  <si>
    <t>06870-1930</t>
  </si>
  <si>
    <t>(203) 698-1303</t>
  </si>
  <si>
    <t>DCCC.12357</t>
  </si>
  <si>
    <t>NOANK BAPTIST CHURCH DAY NURSERY SCHOOL</t>
  </si>
  <si>
    <t>18 CATHEDRAL HEIGHTS- NOANK BAPTIST CHURCH</t>
  </si>
  <si>
    <t>NOANK</t>
  </si>
  <si>
    <t>(860) 536-7129</t>
  </si>
  <si>
    <t>DCCC.12359</t>
  </si>
  <si>
    <t>JEWISH COMM CTR  SARA WALKER NURSERY SCHOOL</t>
  </si>
  <si>
    <t>434 LAKESIDE DR</t>
  </si>
  <si>
    <t>06903-5021</t>
  </si>
  <si>
    <t>(203) 322-6541</t>
  </si>
  <si>
    <t>1035 NEWFIELD AVENUE</t>
  </si>
  <si>
    <t>DCCC.12371</t>
  </si>
  <si>
    <t>TEMPLE BETH TIKVAH NURSERY SCHOOL</t>
  </si>
  <si>
    <t>196 DURHAM ROAD</t>
  </si>
  <si>
    <t>MADISON</t>
  </si>
  <si>
    <t>(203) 245-8039</t>
  </si>
  <si>
    <t>DCCC.12373</t>
  </si>
  <si>
    <t>MASONIC CHILD DEVELOPMENT CENTER</t>
  </si>
  <si>
    <t>22 MASONIC AVE</t>
  </si>
  <si>
    <t>WALLINGFORD</t>
  </si>
  <si>
    <t>06492-3048</t>
  </si>
  <si>
    <t>(203) 679-5935</t>
  </si>
  <si>
    <t>DCCC.12375</t>
  </si>
  <si>
    <t>KINDERCARE LEARNING CENTER #070212</t>
  </si>
  <si>
    <t>158 WESTBROOK ROAD</t>
  </si>
  <si>
    <t>ESSEX</t>
  </si>
  <si>
    <t>(860) 767-1072</t>
  </si>
  <si>
    <t>DCCC.12376</t>
  </si>
  <si>
    <t>YMCA  EASTBURY SACD</t>
  </si>
  <si>
    <t>1389 NEIPSIC RD</t>
  </si>
  <si>
    <t>06033-3414</t>
  </si>
  <si>
    <t>(860) 659-1857</t>
  </si>
  <si>
    <t>5 years-9 years</t>
  </si>
  <si>
    <t>DCCC.12377</t>
  </si>
  <si>
    <t>YMCA NAUBUC SACD</t>
  </si>
  <si>
    <t>82 GRISWOLD STREET</t>
  </si>
  <si>
    <t>(860) 633-5509</t>
  </si>
  <si>
    <t>DCCC.12378</t>
  </si>
  <si>
    <t>UNITED METHODIST PRESCHOOL</t>
  </si>
  <si>
    <t>165 SOUTH AVENUE</t>
  </si>
  <si>
    <t>(203) 966-3176</t>
  </si>
  <si>
    <t>DCCC.12381</t>
  </si>
  <si>
    <t>PUMPKIN PRESCHOOL</t>
  </si>
  <si>
    <t>449 GRASMERE AVENUE</t>
  </si>
  <si>
    <t>FAIRFIELD</t>
  </si>
  <si>
    <t>(203) 255-7505</t>
  </si>
  <si>
    <t>DCCC.12406</t>
  </si>
  <si>
    <t>OK KIDS-ORGANIZED KARE FOR KIDS</t>
  </si>
  <si>
    <t>1854 ROUTE 12</t>
  </si>
  <si>
    <t>GALES FERRY</t>
  </si>
  <si>
    <t>06335-1127</t>
  </si>
  <si>
    <t>(860) 464-6886</t>
  </si>
  <si>
    <t>LEDYARD</t>
  </si>
  <si>
    <t>DCCC.12418</t>
  </si>
  <si>
    <t>ST PAUL'S NURSERY SCHOOL- FAIRFIELD</t>
  </si>
  <si>
    <t>661 OLD POST RD</t>
  </si>
  <si>
    <t>06824-6648</t>
  </si>
  <si>
    <t>(203) 255-1902</t>
  </si>
  <si>
    <t>DCCC.12442</t>
  </si>
  <si>
    <t>OUR LADY OF GRACE DAY CARE CENTER</t>
  </si>
  <si>
    <t>635 GLENBROOK ROAD</t>
  </si>
  <si>
    <t>(203) 348-5531</t>
  </si>
  <si>
    <t>3 years-6 years</t>
  </si>
  <si>
    <t>DCCC.12446</t>
  </si>
  <si>
    <t>BABY COTTAGE</t>
  </si>
  <si>
    <t>1109 NEWFIELD AVENUE</t>
  </si>
  <si>
    <t>(203) 329-7666</t>
  </si>
  <si>
    <t>DCCC.12455</t>
  </si>
  <si>
    <t>WESTPORT-WESTON COOP NURSERY SCHOOL</t>
  </si>
  <si>
    <t>10 LYONS PLAINS ROAD</t>
  </si>
  <si>
    <t>WESTPORT</t>
  </si>
  <si>
    <t>(203) 227-9318</t>
  </si>
  <si>
    <t>DCCC.12456</t>
  </si>
  <si>
    <t>MARGARET C GRIFFIN CHILD DEV CENTER SOUTHINGTON</t>
  </si>
  <si>
    <t>240 MAIN ST</t>
  </si>
  <si>
    <t>SOUTHINGTON</t>
  </si>
  <si>
    <t>06489-2528</t>
  </si>
  <si>
    <t>(860) 621-5885</t>
  </si>
  <si>
    <t>DCCC.12457</t>
  </si>
  <si>
    <t>YWKIDSLINK AT WEBSTER HILL SCHOOL</t>
  </si>
  <si>
    <t>125 WEBSTER HILL BLVD</t>
  </si>
  <si>
    <t>06107-3771</t>
  </si>
  <si>
    <t>(860) 525-1163 x243</t>
  </si>
  <si>
    <t>DCCC.12461</t>
  </si>
  <si>
    <t>BETHANY LUTHERAN NURSERY SCHOOL- CROMWELL</t>
  </si>
  <si>
    <t>50 COURT STREET</t>
  </si>
  <si>
    <t>(860) 632-0597</t>
  </si>
  <si>
    <t>DCCC.12469</t>
  </si>
  <si>
    <t>ZION LUTHERAN NURSERY SCHOOL</t>
  </si>
  <si>
    <t>531 WOODRUFF ST</t>
  </si>
  <si>
    <t>06489-2716</t>
  </si>
  <si>
    <t>(860) 628-6007</t>
  </si>
  <si>
    <t>DCCC.12471</t>
  </si>
  <si>
    <t>EARLY LEARNING CENTER OF WOODBURY</t>
  </si>
  <si>
    <t>30 BEAR HILL ROAD</t>
  </si>
  <si>
    <t>WOODBURY</t>
  </si>
  <si>
    <t>(203) 263-5450</t>
  </si>
  <si>
    <t>DCCC.12472</t>
  </si>
  <si>
    <t>VILLAGE GREEN PRE-SCHOOL</t>
  </si>
  <si>
    <t>15 HARTFORD RD</t>
  </si>
  <si>
    <t>BROOKLYN</t>
  </si>
  <si>
    <t>06234-1711</t>
  </si>
  <si>
    <t>(860) 774-3439</t>
  </si>
  <si>
    <t>DCCC.12474</t>
  </si>
  <si>
    <t>TRINITY COMMUNITY PRESCHOOL</t>
  </si>
  <si>
    <t>33 CENTER RD</t>
  </si>
  <si>
    <t>WOODBRIDGE</t>
  </si>
  <si>
    <t>06525-1629</t>
  </si>
  <si>
    <t>(203) 387-4711</t>
  </si>
  <si>
    <t>DCCC.12479</t>
  </si>
  <si>
    <t>PRESBYTERIAN NURSERY SCHOOL</t>
  </si>
  <si>
    <t>2475 EASTON TPKE</t>
  </si>
  <si>
    <t>06825-1121</t>
  </si>
  <si>
    <t>(203) 372-0855</t>
  </si>
  <si>
    <t>DCCC.12480</t>
  </si>
  <si>
    <t>GREAT BEGINNINGS- COOKE STREET</t>
  </si>
  <si>
    <t>15 COOKE ST</t>
  </si>
  <si>
    <t>PLAINVILLE</t>
  </si>
  <si>
    <t>06062-1801</t>
  </si>
  <si>
    <t>(860) 747-1670</t>
  </si>
  <si>
    <t>6 weeks-3 years</t>
  </si>
  <si>
    <t>WETHERSFIELD</t>
  </si>
  <si>
    <t>DCCC.12487</t>
  </si>
  <si>
    <t>ST PAUL CHRISTIAN SCHOOL</t>
  </si>
  <si>
    <t>41 EASTON RD</t>
  </si>
  <si>
    <t>06880-2213</t>
  </si>
  <si>
    <t>(203) 227-7920</t>
  </si>
  <si>
    <t>2 years-7 years</t>
  </si>
  <si>
    <t>DCCC.12494</t>
  </si>
  <si>
    <t>HILLTOP NURSERY SCHOOL AND DAY CARE CENTER</t>
  </si>
  <si>
    <t>82 HICKSVILLE ROAD</t>
  </si>
  <si>
    <t>(860) 635-4032</t>
  </si>
  <si>
    <t>DCCC.12495</t>
  </si>
  <si>
    <t>WEST  HTFD EXT EXPERIENCE-BRAEBURN SCHOOL</t>
  </si>
  <si>
    <t>45 BRAEBURN RD</t>
  </si>
  <si>
    <t>06107-1605</t>
  </si>
  <si>
    <t>(860) 561-4088</t>
  </si>
  <si>
    <t>DCCC.12498</t>
  </si>
  <si>
    <t>TVCCA LITTLE LEARNERS GRISWOLD</t>
  </si>
  <si>
    <t>303 SLATER AVE</t>
  </si>
  <si>
    <t>GRISWOLD</t>
  </si>
  <si>
    <t>06351-2540</t>
  </si>
  <si>
    <t>(860) 376-7012</t>
  </si>
  <si>
    <t>JEWETT CITY</t>
  </si>
  <si>
    <t>DCCC.12500</t>
  </si>
  <si>
    <t>HAPPY TIME NURSERY SCHOOL- MYSTIC</t>
  </si>
  <si>
    <t>119 HIGH STREET- UNION BAPTIST CHURCH</t>
  </si>
  <si>
    <t>MYSTIC</t>
  </si>
  <si>
    <t>(860) 536-9871</t>
  </si>
  <si>
    <t>DCCC.12506</t>
  </si>
  <si>
    <t>FIVE MILE RIVER NURSERY SCHOOL</t>
  </si>
  <si>
    <t>5 PENNOYER ST</t>
  </si>
  <si>
    <t>06853-1222</t>
  </si>
  <si>
    <t>(203) 838-4266</t>
  </si>
  <si>
    <t>DCCC.12517</t>
  </si>
  <si>
    <t>HILLTOP CHRISTIAN EARLY LEARNING CENTER</t>
  </si>
  <si>
    <t>837 CHARLES ST</t>
  </si>
  <si>
    <t>TORRINGTON</t>
  </si>
  <si>
    <t>06790-3425</t>
  </si>
  <si>
    <t>(860) 482-3727</t>
  </si>
  <si>
    <t>DCCC.12520</t>
  </si>
  <si>
    <t>SUFFIELD COOPERATIVE SCHOOL</t>
  </si>
  <si>
    <t>81 HIGH ST</t>
  </si>
  <si>
    <t>SUFFIELD</t>
  </si>
  <si>
    <t>06078-2113</t>
  </si>
  <si>
    <t>(860) 668-7988</t>
  </si>
  <si>
    <t>DCCC.12521</t>
  </si>
  <si>
    <t>ORANGE COMMUNITY NURSERY SCHOOL</t>
  </si>
  <si>
    <t>525 ORANGE CENTER ROAD</t>
  </si>
  <si>
    <t>ORANGE</t>
  </si>
  <si>
    <t>(203) 795-3869</t>
  </si>
  <si>
    <t>DCCC.12542</t>
  </si>
  <si>
    <t>VALLEY PRE-SCHOOL</t>
  </si>
  <si>
    <t>219 NORTH GRANBY ROAD</t>
  </si>
  <si>
    <t>GRANBY</t>
  </si>
  <si>
    <t>(860) 653-3641</t>
  </si>
  <si>
    <t>DCCC.12543</t>
  </si>
  <si>
    <t>BETHANY NURSERY GROUP</t>
  </si>
  <si>
    <t>511 AMITY ROAD</t>
  </si>
  <si>
    <t>BETHANY</t>
  </si>
  <si>
    <t>(203) 393-3032</t>
  </si>
  <si>
    <t>DCCC.12559</t>
  </si>
  <si>
    <t>ABBOTT TERRACE DAY CARE PRESCHOOL</t>
  </si>
  <si>
    <t>44 ABBOTT TERRACE</t>
  </si>
  <si>
    <t>(203) 755-4870</t>
  </si>
  <si>
    <t>6 weeks-6 years</t>
  </si>
  <si>
    <t>DCCC.12564</t>
  </si>
  <si>
    <t>CREATIVE CARE CHILD CARE</t>
  </si>
  <si>
    <t>1231 WASHINGTON BLVD</t>
  </si>
  <si>
    <t>06902-2402</t>
  </si>
  <si>
    <t>(203) 359-2220</t>
  </si>
  <si>
    <t>3 years-7 years</t>
  </si>
  <si>
    <t>DCCC.12571</t>
  </si>
  <si>
    <t>LEILA DAY NURSERIES</t>
  </si>
  <si>
    <t>100 COLD SPRING ST</t>
  </si>
  <si>
    <t>06511-2204</t>
  </si>
  <si>
    <t>(203) 624-1374</t>
  </si>
  <si>
    <t>DCCC.12576</t>
  </si>
  <si>
    <t>STORK CLUB- CHESHIRE</t>
  </si>
  <si>
    <t>1311 HIGHLAND AVENUE- RTE 10</t>
  </si>
  <si>
    <t>(203) 272-1637</t>
  </si>
  <si>
    <t>MERIDEN</t>
  </si>
  <si>
    <t>DCCC.12578</t>
  </si>
  <si>
    <t>ORANGE CONGREGATIONAL CHURCH NURSERY SCHOOL</t>
  </si>
  <si>
    <t>205 MEETINGHOUSE LN</t>
  </si>
  <si>
    <t>06477-2446</t>
  </si>
  <si>
    <t>(203) 795-9749</t>
  </si>
  <si>
    <t>DCCC.12582</t>
  </si>
  <si>
    <t>ST ANDREW'S PRESCHOOL</t>
  </si>
  <si>
    <t>232 DURHAM RD</t>
  </si>
  <si>
    <t>06443-2451</t>
  </si>
  <si>
    <t>(203) 245-1308</t>
  </si>
  <si>
    <t>DCCC.12585</t>
  </si>
  <si>
    <t>CASIMIR PULASKI BEFORE/AFT SCH PROGRAM</t>
  </si>
  <si>
    <t>100 CLEARVIEW AVE</t>
  </si>
  <si>
    <t>06450-6492</t>
  </si>
  <si>
    <t>(203) 235-9297</t>
  </si>
  <si>
    <t>6 years-9 years</t>
  </si>
  <si>
    <t>DCCC.12590</t>
  </si>
  <si>
    <t>WHITING LANE EXTENDED DAY CARE- FARMINGTON AVENUE</t>
  </si>
  <si>
    <t>759 FARMINGTON AVE</t>
  </si>
  <si>
    <t>06119-1646</t>
  </si>
  <si>
    <t>(860) 233-8462</t>
  </si>
  <si>
    <t>DCCC.12593</t>
  </si>
  <si>
    <t>ESSEX PRE-SCHOOL LTD</t>
  </si>
  <si>
    <t>33 PROSPECT STREET- FIRST CONG CHURCH</t>
  </si>
  <si>
    <t>(860) 767-2442</t>
  </si>
  <si>
    <t>DCCC.12594</t>
  </si>
  <si>
    <t>JULIA DAY NURSERY AND KINDERGARTEN</t>
  </si>
  <si>
    <t>76 CENTRAL ST</t>
  </si>
  <si>
    <t>06401-3213</t>
  </si>
  <si>
    <t>(203) 736-2554</t>
  </si>
  <si>
    <t>DCCC.12599</t>
  </si>
  <si>
    <t>PLAYLAND NURSERY SCHOOL  REDWOOD</t>
  </si>
  <si>
    <t>800 PONUS RDG</t>
  </si>
  <si>
    <t>06840-3414</t>
  </si>
  <si>
    <t>(203) 966-2937</t>
  </si>
  <si>
    <t>DCCC.12600</t>
  </si>
  <si>
    <t>PLAYLAND NURSERY SCHOOL - WHITE</t>
  </si>
  <si>
    <t>DCCC.12601</t>
  </si>
  <si>
    <t>PLAYLAND NURSERY SCHOOL - BROWN</t>
  </si>
  <si>
    <t>DCCC.12603</t>
  </si>
  <si>
    <t>SOUTH CONGREGATIONAL CHURCH NURSERY SCHOOL</t>
  </si>
  <si>
    <t>1301 FORBES ST</t>
  </si>
  <si>
    <t>EAST HARTFORD</t>
  </si>
  <si>
    <t>06118-2807</t>
  </si>
  <si>
    <t>(860) 569-8053</t>
  </si>
  <si>
    <t>DCCC.12610</t>
  </si>
  <si>
    <t>WARBURTON DAY CARE CENTER</t>
  </si>
  <si>
    <t>420 BROOKFIELD STREET</t>
  </si>
  <si>
    <t>(860) 525-0697</t>
  </si>
  <si>
    <t>18 months-3 years</t>
  </si>
  <si>
    <t>30 BATTLES STREET</t>
  </si>
  <si>
    <t>DCCC.12613</t>
  </si>
  <si>
    <t>TABOR CHRISTIAN COMMUNITY PRESCHOOL</t>
  </si>
  <si>
    <t>45 TABOR DRIVE</t>
  </si>
  <si>
    <t>(203) 483-9420</t>
  </si>
  <si>
    <t>DCCC.12620</t>
  </si>
  <si>
    <t>WEST HAVEN COMMUNITY HOUSE HEAD START I</t>
  </si>
  <si>
    <t>227 ELM STREET</t>
  </si>
  <si>
    <t>WEST HAVEN</t>
  </si>
  <si>
    <t>(203) 934-5221</t>
  </si>
  <si>
    <t>DCCC.12624</t>
  </si>
  <si>
    <t>HIGHLAND LATCH KEY/CHESHIRE YMCA</t>
  </si>
  <si>
    <t>490 HIGHLAND AVE</t>
  </si>
  <si>
    <t>06410-2518</t>
  </si>
  <si>
    <t>(203) 675-1568</t>
  </si>
  <si>
    <t>967 S MAIN ST</t>
  </si>
  <si>
    <t>06410-3418</t>
  </si>
  <si>
    <t>DCCC.12625</t>
  </si>
  <si>
    <t>CHESHIRE YMCA DOOLITTLE SCHOOL</t>
  </si>
  <si>
    <t>735 CORNWALL AVE</t>
  </si>
  <si>
    <t>06410-2640</t>
  </si>
  <si>
    <t>(203) 272-3150</t>
  </si>
  <si>
    <t>DCCC.12628</t>
  </si>
  <si>
    <t>WEST HAVEN COMMUNITY HOUSE HEAD START II</t>
  </si>
  <si>
    <t>227 ELM STREET- WEST HAVEN COMM HOUSE</t>
  </si>
  <si>
    <t>DCCC.12635</t>
  </si>
  <si>
    <t>THE CHILDREN'S CENTER</t>
  </si>
  <si>
    <t>197 BUSHY HILL ROAD</t>
  </si>
  <si>
    <t>SIMSBURY</t>
  </si>
  <si>
    <t>(860) 651-8296</t>
  </si>
  <si>
    <t>DCCC.12638</t>
  </si>
  <si>
    <t>ST PAUL'S NURSERY SCHOOL- WALLINGFORD</t>
  </si>
  <si>
    <t>65 N MAIN ST</t>
  </si>
  <si>
    <t>06492-3709</t>
  </si>
  <si>
    <t>(203) 269-1712</t>
  </si>
  <si>
    <t>DCCC.12639</t>
  </si>
  <si>
    <t>CHILD DAY CARE CTR @ WHEELER REGIONAL FAMILY YMCA</t>
  </si>
  <si>
    <t>149 FARMINGTON AVE</t>
  </si>
  <si>
    <t>06062-1732</t>
  </si>
  <si>
    <t>(860) 793-9631</t>
  </si>
  <si>
    <t>2 years-12 years</t>
  </si>
  <si>
    <t>DCCC.12641</t>
  </si>
  <si>
    <t>CHILD DEVELOPMENT CENTER</t>
  </si>
  <si>
    <t>1009 MAIN STREET</t>
  </si>
  <si>
    <t>(203) 488-2007</t>
  </si>
  <si>
    <t>DCCC.12647</t>
  </si>
  <si>
    <t>PHYLLIS BODEL CHILDCARE CTR @ YALE SCH MED</t>
  </si>
  <si>
    <t>367 CEDAR ST</t>
  </si>
  <si>
    <t>06510-3222</t>
  </si>
  <si>
    <t>(203) 785-3829</t>
  </si>
  <si>
    <t>DCCC.12668</t>
  </si>
  <si>
    <t>GIANELLI'S EARLY LEARNING CENTER</t>
  </si>
  <si>
    <t>67 ROUND HILL ROAD</t>
  </si>
  <si>
    <t>(860) 346-5765</t>
  </si>
  <si>
    <t>DCCC.12669</t>
  </si>
  <si>
    <t>PRE SCHOOL ON THE GREEN</t>
  </si>
  <si>
    <t>1242  WHITTEMORE ROAD</t>
  </si>
  <si>
    <t>MIDDLEBURY</t>
  </si>
  <si>
    <t>(203) 577-2275</t>
  </si>
  <si>
    <t>DCCC.12671</t>
  </si>
  <si>
    <t>FIRST CHURCH EARLY LEARNING CENTER</t>
  </si>
  <si>
    <t>107 PALISADO AVE</t>
  </si>
  <si>
    <t>06095-2514</t>
  </si>
  <si>
    <t>(860) 688-4597</t>
  </si>
  <si>
    <t>DCCC.12674</t>
  </si>
  <si>
    <t>ROUND HILL NURSERY SCHOOL- FIRST STEP</t>
  </si>
  <si>
    <t>395 ROUND HILL RD</t>
  </si>
  <si>
    <t>06831-2617</t>
  </si>
  <si>
    <t>DCCC.12676</t>
  </si>
  <si>
    <t>LITTLE LAMB DAY CARE CENTER- HOUSEHOLD OF FAITH</t>
  </si>
  <si>
    <t>431 HALLETT ST</t>
  </si>
  <si>
    <t>06608-2028</t>
  </si>
  <si>
    <t>(203) 333-1222</t>
  </si>
  <si>
    <t>DCCC.12679</t>
  </si>
  <si>
    <t>VALLEY SHORE YMCA SCH AGE PROG-GOODWIN SCHOOL</t>
  </si>
  <si>
    <t>80 OLD BOSTON POST RD</t>
  </si>
  <si>
    <t>OLD SAYBROOK</t>
  </si>
  <si>
    <t>06475-2214</t>
  </si>
  <si>
    <t>(860) 399-9622</t>
  </si>
  <si>
    <t>WESTBROOK</t>
  </si>
  <si>
    <t>DCCC.12685</t>
  </si>
  <si>
    <t>PLAY SCHOOL PRE-K LEARNING CENTER</t>
  </si>
  <si>
    <t>3 TRUMBULL PL</t>
  </si>
  <si>
    <t>06473-2522</t>
  </si>
  <si>
    <t>(203) 239-2799</t>
  </si>
  <si>
    <t>DCCC.12689</t>
  </si>
  <si>
    <t>OUR SAVIOR PRESCHOOL &amp; CHILD CARE</t>
  </si>
  <si>
    <t>239 GRAHAM RD</t>
  </si>
  <si>
    <t>06074-1422</t>
  </si>
  <si>
    <t>(860) 644-6458</t>
  </si>
  <si>
    <t>DCCC.12696</t>
  </si>
  <si>
    <t>BRIGHT BEGINNINGS PRESCHOOL</t>
  </si>
  <si>
    <t>511 MAPLE STREET</t>
  </si>
  <si>
    <t>(860) 721-6424</t>
  </si>
  <si>
    <t>DCCC.12698</t>
  </si>
  <si>
    <t>NEW LIFE NURSERY SCHOOL</t>
  </si>
  <si>
    <t>28 HEDGEHOG ROAD</t>
  </si>
  <si>
    <t>(203) 261-2728</t>
  </si>
  <si>
    <t>DCCC.12701</t>
  </si>
  <si>
    <t>KINDERCARE LEARNING CENTER #300755</t>
  </si>
  <si>
    <t>123 S KING ST</t>
  </si>
  <si>
    <t>DANBURY</t>
  </si>
  <si>
    <t>06811-3535</t>
  </si>
  <si>
    <t>(203) 748-2480</t>
  </si>
  <si>
    <t>DCCC.12705</t>
  </si>
  <si>
    <t>YWKIDSLINK STEVENS SCHOOL</t>
  </si>
  <si>
    <t>322 ORCHARD ST</t>
  </si>
  <si>
    <t>ROCKY HILL</t>
  </si>
  <si>
    <t>06067-2021</t>
  </si>
  <si>
    <t>(860) 525-1163 x242</t>
  </si>
  <si>
    <t>DCCC.12706</t>
  </si>
  <si>
    <t>STORK CLUB- ROCKY HILL</t>
  </si>
  <si>
    <t>558 CROMWELL AVENUE</t>
  </si>
  <si>
    <t>(860) 563-9096</t>
  </si>
  <si>
    <t>DCCC.12719</t>
  </si>
  <si>
    <t>THE SHERWOOD SCHOOL</t>
  </si>
  <si>
    <t>45 SHERWOOD TERRACE</t>
  </si>
  <si>
    <t>(860) 388-3717</t>
  </si>
  <si>
    <t>DCCC.12723</t>
  </si>
  <si>
    <t>ST JOHN LUTHERAN PRESCHOOL</t>
  </si>
  <si>
    <t>520 PADDOCK AVENUE</t>
  </si>
  <si>
    <t>(203) 630-3997</t>
  </si>
  <si>
    <t>DCCC.12726</t>
  </si>
  <si>
    <t>MARK OF EXCELLENCE</t>
  </si>
  <si>
    <t>29 GROVE STREET</t>
  </si>
  <si>
    <t>(203) 353-1503</t>
  </si>
  <si>
    <t>DCCC.12728</t>
  </si>
  <si>
    <t>LEARN &amp; PLAY CHRISTIAN EARLY LEARNING CENTER</t>
  </si>
  <si>
    <t>811 EAST MAIN STREET</t>
  </si>
  <si>
    <t>(203) 488-4028</t>
  </si>
  <si>
    <t>DCCC.12730</t>
  </si>
  <si>
    <t>GREENKNOLL CHILDREN'S CENTER</t>
  </si>
  <si>
    <t>2 HUCKLEBERRY HILL RD</t>
  </si>
  <si>
    <t>06804-2219</t>
  </si>
  <si>
    <t>(203) 775-4444</t>
  </si>
  <si>
    <t>5 years-13 years</t>
  </si>
  <si>
    <t>DCCC.12735</t>
  </si>
  <si>
    <t>GATEWAY COMMUNITY COLLEGE EARLY LEARNING CENTER</t>
  </si>
  <si>
    <t>20 CHURCH ST</t>
  </si>
  <si>
    <t>06510-3304</t>
  </si>
  <si>
    <t>(203) 285-2131</t>
  </si>
  <si>
    <t>DCCC.12736</t>
  </si>
  <si>
    <t>B'NAI TORAH NURSERY SCHOOL</t>
  </si>
  <si>
    <t>5700 MAIN STREET</t>
  </si>
  <si>
    <t>(203) 268-0227</t>
  </si>
  <si>
    <t>DCCC.12740</t>
  </si>
  <si>
    <t>STORK CLUB  CHILD DEVELOPMENT CTRS</t>
  </si>
  <si>
    <t>586 NEW LONDON TPKE</t>
  </si>
  <si>
    <t>06033-2311</t>
  </si>
  <si>
    <t>(860) 659-3002</t>
  </si>
  <si>
    <t>DCCC.12743</t>
  </si>
  <si>
    <t>CHILDREN'S NOOK</t>
  </si>
  <si>
    <t>925 OLD BUDDINGTON RD</t>
  </si>
  <si>
    <t>GROTON</t>
  </si>
  <si>
    <t>06340-3293</t>
  </si>
  <si>
    <t>(860) 448-1984</t>
  </si>
  <si>
    <t>DCCC.12756</t>
  </si>
  <si>
    <t>EARTHPLACE PRESCHOOL</t>
  </si>
  <si>
    <t>10 WOODSIDE LN</t>
  </si>
  <si>
    <t>06880-2322</t>
  </si>
  <si>
    <t>203-557-4400  101</t>
  </si>
  <si>
    <t>2 years-15 years</t>
  </si>
  <si>
    <t>DCCC.12758</t>
  </si>
  <si>
    <t>A CHILD'S PLACE</t>
  </si>
  <si>
    <t>90 HILLSPOINT ROAD</t>
  </si>
  <si>
    <t>(203) 227-1940</t>
  </si>
  <si>
    <t>DCCC.12767</t>
  </si>
  <si>
    <t>UNITED COMMUNITY NURSERY SCHOOL</t>
  </si>
  <si>
    <t>323 TEMPLE STREET</t>
  </si>
  <si>
    <t>(203) 782-0141</t>
  </si>
  <si>
    <t>DCCC.12769</t>
  </si>
  <si>
    <t>PINE GROVE NURSERY SCHOOL</t>
  </si>
  <si>
    <t>280 COUNTRY CLUB ROAD-WEST AVON CONG CHURCH</t>
  </si>
  <si>
    <t>(860) 675-8191</t>
  </si>
  <si>
    <t>DCCC.12780</t>
  </si>
  <si>
    <t>BROOKER MEMORIAL CHILD CARE &amp; LEARNING CENTER</t>
  </si>
  <si>
    <t>157 LITCHFIELD ST</t>
  </si>
  <si>
    <t>06790-6427</t>
  </si>
  <si>
    <t>(860) 489-5437</t>
  </si>
  <si>
    <t>DCCC.12788</t>
  </si>
  <si>
    <t>GRACE LUTHERAN CHURCH NURSERY SCHOOL</t>
  </si>
  <si>
    <t>150 CHAPEL STREET</t>
  </si>
  <si>
    <t>(203) 381-0188</t>
  </si>
  <si>
    <t>DCCC.12792</t>
  </si>
  <si>
    <t>PRESCHOOL OF THE ARTS- ELLINGTON</t>
  </si>
  <si>
    <t>20 CHURCH STREET</t>
  </si>
  <si>
    <t>ELLINGTON</t>
  </si>
  <si>
    <t>(860) 871-7332</t>
  </si>
  <si>
    <t>18 months-10 years</t>
  </si>
  <si>
    <t>DCCC.12803</t>
  </si>
  <si>
    <t>BAKERVILLE COMMUNITY NURSERY SCHOOL</t>
  </si>
  <si>
    <t>1087 LITCHFIELD TPKE ROUTE 202</t>
  </si>
  <si>
    <t>NEW HARTFORD</t>
  </si>
  <si>
    <t>06057-3337</t>
  </si>
  <si>
    <t>(860) 496-1852</t>
  </si>
  <si>
    <t>DCCC.12806</t>
  </si>
  <si>
    <t>CHESTNUT HILL PRESCHOOL</t>
  </si>
  <si>
    <t>60 CHURCH ST</t>
  </si>
  <si>
    <t>06040-5117</t>
  </si>
  <si>
    <t>(860) 649-8383</t>
  </si>
  <si>
    <t>DCCC.12807</t>
  </si>
  <si>
    <t>CHILDREN'S ADVENTURE CENTER</t>
  </si>
  <si>
    <t>14 RIVERSIDE RD</t>
  </si>
  <si>
    <t>SANDY HOOK</t>
  </si>
  <si>
    <t>06482-1219</t>
  </si>
  <si>
    <t>(203) 426-3018</t>
  </si>
  <si>
    <t>DCCC.12809</t>
  </si>
  <si>
    <t>CHILDREN'S COMMUNITY DEVELOPMENT CENTER</t>
  </si>
  <si>
    <t>(203) 226-8033</t>
  </si>
  <si>
    <t>DCCC.12810</t>
  </si>
  <si>
    <t>THE CHILDREN'S PLACE</t>
  </si>
  <si>
    <t>452 TOLLAND TURNPIKE</t>
  </si>
  <si>
    <t>(860) 643-5535</t>
  </si>
  <si>
    <t>DCCC.12811</t>
  </si>
  <si>
    <t>CHILDREN'S VILLAGE</t>
  </si>
  <si>
    <t>545 BOUND LINE RD</t>
  </si>
  <si>
    <t>WOLCOTT</t>
  </si>
  <si>
    <t>06716-2009</t>
  </si>
  <si>
    <t>(203) 879-5300</t>
  </si>
  <si>
    <t>DCCC.12816</t>
  </si>
  <si>
    <t>LITTLE ZION PRE-SCHOOL</t>
  </si>
  <si>
    <t>235 POND HILL RD</t>
  </si>
  <si>
    <t>06492-5205</t>
  </si>
  <si>
    <t>(203) 269-0401</t>
  </si>
  <si>
    <t>DCCC.12817</t>
  </si>
  <si>
    <t>NECCI @ RUTH CHAFFEE</t>
  </si>
  <si>
    <t>160 SUPERIOR AVE</t>
  </si>
  <si>
    <t>06111-3955</t>
  </si>
  <si>
    <t>(860) 665-7053</t>
  </si>
  <si>
    <t>DCCC.12818</t>
  </si>
  <si>
    <t>NECCI @ JOHN PATERSON</t>
  </si>
  <si>
    <t>100 CHURCH ST</t>
  </si>
  <si>
    <t>06111-4801</t>
  </si>
  <si>
    <t>(860) 665-1567</t>
  </si>
  <si>
    <t>DCCC.12819</t>
  </si>
  <si>
    <t>NECCI @ ELIZABETH GREEN</t>
  </si>
  <si>
    <t>30 THOMAS ST</t>
  </si>
  <si>
    <t>06111-2059</t>
  </si>
  <si>
    <t>(860) 667-3139</t>
  </si>
  <si>
    <t>DCCC.12826</t>
  </si>
  <si>
    <t>WEE CARE OF NORTH BRANFORD</t>
  </si>
  <si>
    <t>1680 FOXON RD</t>
  </si>
  <si>
    <t>06471-1505</t>
  </si>
  <si>
    <t>(203) 481-3909</t>
  </si>
  <si>
    <t>6 weeks-7 years</t>
  </si>
  <si>
    <t>DCCC.12831</t>
  </si>
  <si>
    <t>WORK AND PLAY SCHOOL</t>
  </si>
  <si>
    <t>20 PHELPS RD</t>
  </si>
  <si>
    <t>EAST WINDSOR</t>
  </si>
  <si>
    <t>06088-9721</t>
  </si>
  <si>
    <t>(860) 627-0331</t>
  </si>
  <si>
    <t>DCCC.12832</t>
  </si>
  <si>
    <t>JAIME A HULLEY CHILD CARE CENTER</t>
  </si>
  <si>
    <t>460 LAFAYETTE STREET</t>
  </si>
  <si>
    <t>(203) 367-6801</t>
  </si>
  <si>
    <t>1070 PARK AVENUE</t>
  </si>
  <si>
    <t>DCCC.12837</t>
  </si>
  <si>
    <t>CHILDREN'S ACADEMY</t>
  </si>
  <si>
    <t>890 ETHAN ALLEN HWY</t>
  </si>
  <si>
    <t>RIDGEFIELD</t>
  </si>
  <si>
    <t>06877-2843</t>
  </si>
  <si>
    <t>(203) 438-0766</t>
  </si>
  <si>
    <t>DCCC.12838</t>
  </si>
  <si>
    <t>KILLINGWORTH NURSERY SCHOOL</t>
  </si>
  <si>
    <t>273 RTE 81 - CONGREGATIONAL CHURCH OF KILLINGWORTH</t>
  </si>
  <si>
    <t>KILLINGWORTH</t>
  </si>
  <si>
    <t>(860) 663-2950</t>
  </si>
  <si>
    <t>DCCC.12843</t>
  </si>
  <si>
    <t>ABC CHILD CARE CENTER</t>
  </si>
  <si>
    <t>2740 BROADBRIDGE AVE</t>
  </si>
  <si>
    <t>06614-2926</t>
  </si>
  <si>
    <t>(203) 378-8888</t>
  </si>
  <si>
    <t>DCCC.12844</t>
  </si>
  <si>
    <t>LAKE GARDA FUN CLUB</t>
  </si>
  <si>
    <t>67 MONCE RD</t>
  </si>
  <si>
    <t>BURLINGTON</t>
  </si>
  <si>
    <t>06013-2540</t>
  </si>
  <si>
    <t>(860) 675-7830</t>
  </si>
  <si>
    <t>DCCC.12846</t>
  </si>
  <si>
    <t>COLUMBIA COOPERATIVE NURSERY SCHOOL</t>
  </si>
  <si>
    <t>328 ROUTE 66</t>
  </si>
  <si>
    <t>COLUMBIA</t>
  </si>
  <si>
    <t>06237-1528</t>
  </si>
  <si>
    <t>(860) 228-0554</t>
  </si>
  <si>
    <t>DCCC.12847</t>
  </si>
  <si>
    <t>HUNTINGTON CENTER NURSERY SCHOOL</t>
  </si>
  <si>
    <t>19 CHURCH ST</t>
  </si>
  <si>
    <t>SHELTON</t>
  </si>
  <si>
    <t>06484-5802</t>
  </si>
  <si>
    <t>(203) 929-7197</t>
  </si>
  <si>
    <t>DCCC.12854</t>
  </si>
  <si>
    <t>OLD LYME CHILDREN'S LEARNING CENTER</t>
  </si>
  <si>
    <t>57 LYME STREET</t>
  </si>
  <si>
    <t>OLD LYME</t>
  </si>
  <si>
    <t>(860) 434-1728</t>
  </si>
  <si>
    <t>DCCC.12856</t>
  </si>
  <si>
    <t>WHEELER REGIONAL  FAMILY  YMCA INFANT TODDLER CTR</t>
  </si>
  <si>
    <t>123 FARMINGTON AVE</t>
  </si>
  <si>
    <t>(860) 793-0576</t>
  </si>
  <si>
    <t>6 weeks-4 years</t>
  </si>
  <si>
    <t>DCCC.12858</t>
  </si>
  <si>
    <t>LIGHTHOUSE CHRISTIAN NURSERY SCHOOL</t>
  </si>
  <si>
    <t>195 ROUTE 6</t>
  </si>
  <si>
    <t>06237-1119</t>
  </si>
  <si>
    <t>(860) 228-2891</t>
  </si>
  <si>
    <t>DCCC.12861</t>
  </si>
  <si>
    <t>TOLLAND GREEN LEARNNG CENTER</t>
  </si>
  <si>
    <t>(860) 875-2795</t>
  </si>
  <si>
    <t>DCCC.12873</t>
  </si>
  <si>
    <t>CHRIST CHURCH PRESCHOOL</t>
  </si>
  <si>
    <t>470 QUAKER FARMS ROAD</t>
  </si>
  <si>
    <t>OXFORD</t>
  </si>
  <si>
    <t>(203) 888-7427</t>
  </si>
  <si>
    <t>DCCC.12886</t>
  </si>
  <si>
    <t>DISCOVERY ZONE LEARNING CENTER- MARLBOROUGH</t>
  </si>
  <si>
    <t>152 HEBRON RD</t>
  </si>
  <si>
    <t>06447-1204</t>
  </si>
  <si>
    <t>(860) 295-8003</t>
  </si>
  <si>
    <t>DCCC.12891</t>
  </si>
  <si>
    <t>JESSE LEE DAY SCHOOL</t>
  </si>
  <si>
    <t>207 MAIN ST</t>
  </si>
  <si>
    <t>06877-4932</t>
  </si>
  <si>
    <t>(203) 438-9204</t>
  </si>
  <si>
    <t>DCCC.12892</t>
  </si>
  <si>
    <t>MOUNT HOPE MONTESSORI SCHOOL</t>
  </si>
  <si>
    <t>48 BASSETTS BRIDGE ROAD</t>
  </si>
  <si>
    <t>MANSFIELD</t>
  </si>
  <si>
    <t>(860) 423-1070</t>
  </si>
  <si>
    <t>DCCC.12902</t>
  </si>
  <si>
    <t>PINE ORCHARD NURSERY SCHOOL</t>
  </si>
  <si>
    <t>149 S MONTOWESE ST</t>
  </si>
  <si>
    <t>06405-5232</t>
  </si>
  <si>
    <t>(203) 488-3769</t>
  </si>
  <si>
    <t>DCCC.12904</t>
  </si>
  <si>
    <t>PUMPKIN PATCH CHILD CARE &amp; LEARNING CENTER- CROMWELL</t>
  </si>
  <si>
    <t>11 KIRBY RD</t>
  </si>
  <si>
    <t>06416-1003</t>
  </si>
  <si>
    <t>(860) 635-1809</t>
  </si>
  <si>
    <t>DCCC.12908</t>
  </si>
  <si>
    <t>ST MARY'S HOSPITAL CHILD DEVELOPMENT CENTER</t>
  </si>
  <si>
    <t>100 JEFFERSON SQUARE @ SCOVILL STREET</t>
  </si>
  <si>
    <t>(203) 709-6385</t>
  </si>
  <si>
    <t>DCCC.12909</t>
  </si>
  <si>
    <t>ST PAUL'S DAY SCHOOL</t>
  </si>
  <si>
    <t>200 RIVERSIDE AVE</t>
  </si>
  <si>
    <t>RIVERSIDE</t>
  </si>
  <si>
    <t>06878-2210</t>
  </si>
  <si>
    <t>(203) 637-3503</t>
  </si>
  <si>
    <t>DCCC.12914</t>
  </si>
  <si>
    <t>NEW LIFE CHRISTIAN PRESCHOOL</t>
  </si>
  <si>
    <t>75 CIDER MILL RD</t>
  </si>
  <si>
    <t>06084-3318</t>
  </si>
  <si>
    <t>(860) 951-9481</t>
  </si>
  <si>
    <t>DCCC.12915</t>
  </si>
  <si>
    <t>TRINITY EPISCOPAL NURSERY SCHOOL</t>
  </si>
  <si>
    <t>55 RIVER RD</t>
  </si>
  <si>
    <t>COLLINSVILLE</t>
  </si>
  <si>
    <t>06019-3017</t>
  </si>
  <si>
    <t>(860) 693-4615</t>
  </si>
  <si>
    <t>DCCC.12917</t>
  </si>
  <si>
    <t>WEST HARTFORD METHODIST NURSERY SCHOOL</t>
  </si>
  <si>
    <t>7 BERKSHIRE RD</t>
  </si>
  <si>
    <t>06110-1602</t>
  </si>
  <si>
    <t>(860) 521-8063</t>
  </si>
  <si>
    <t>DCCC.12921</t>
  </si>
  <si>
    <t>SUGAR PLUM DAY CARE</t>
  </si>
  <si>
    <t>40 MALLANE LANE</t>
  </si>
  <si>
    <t>(203) 723-9844</t>
  </si>
  <si>
    <t>DCCC.12922</t>
  </si>
  <si>
    <t>HADDAM-KILLINGWORTH AFTER SCHOOL PROGRAM</t>
  </si>
  <si>
    <t>ROUTE 81- BURR ELEMENTARY SCHOOL</t>
  </si>
  <si>
    <t>(860) 345-8334</t>
  </si>
  <si>
    <t>DCCC.12926</t>
  </si>
  <si>
    <t>UNITED METHODIST CHILD CARE CENTER</t>
  </si>
  <si>
    <t>10 CHAPMAN LN</t>
  </si>
  <si>
    <t>06335-1203</t>
  </si>
  <si>
    <t>(860) 464-7482</t>
  </si>
  <si>
    <t>DCCC.12928</t>
  </si>
  <si>
    <t>GRACE LUTHERAN PRESCHOOL</t>
  </si>
  <si>
    <t>1055 RANDOLPH RD</t>
  </si>
  <si>
    <t>06457-5190</t>
  </si>
  <si>
    <t>(860) 346-0766</t>
  </si>
  <si>
    <t>DCCC.12941</t>
  </si>
  <si>
    <t>DAUGHTERS OF CHARITY OF THE MOST PRECIOUS BLOOD</t>
  </si>
  <si>
    <t>1490 NORTH AVENUE</t>
  </si>
  <si>
    <t>(203) 334-7000</t>
  </si>
  <si>
    <t>DCCC.12946</t>
  </si>
  <si>
    <t>JCC CHILD CARE PROGRAMS</t>
  </si>
  <si>
    <t>(203) 322-7900</t>
  </si>
  <si>
    <t>1 year-11 years</t>
  </si>
  <si>
    <t>DCCC.12958</t>
  </si>
  <si>
    <t>PROSPECT NURSERY SCHOOL</t>
  </si>
  <si>
    <t>25 CENTER ST</t>
  </si>
  <si>
    <t>PROSPECT</t>
  </si>
  <si>
    <t>06712-1606</t>
  </si>
  <si>
    <t>(203) 758-5001</t>
  </si>
  <si>
    <t>DCCC.12959</t>
  </si>
  <si>
    <t>LITTLE SCHOLARS PRESCHOOL AT THE ROCKY HILL CONGREGATIONAL CHURCH</t>
  </si>
  <si>
    <t>805 OLD MAIN STREET</t>
  </si>
  <si>
    <t>(860) 529-4167</t>
  </si>
  <si>
    <t>DCCC.12961</t>
  </si>
  <si>
    <t>ST JAMES LUTHERAN PRESCHOOL</t>
  </si>
  <si>
    <t>111 PETER RD</t>
  </si>
  <si>
    <t>06488-4607</t>
  </si>
  <si>
    <t>(203) 264-6448</t>
  </si>
  <si>
    <t>DCCC.12963</t>
  </si>
  <si>
    <t>SALEM COMMUNITY CHILD CARE</t>
  </si>
  <si>
    <t>14 SALEM ST</t>
  </si>
  <si>
    <t>06770-2710</t>
  </si>
  <si>
    <t>(203) 723-4820</t>
  </si>
  <si>
    <t>3 years-15 years</t>
  </si>
  <si>
    <t>DCCC.12964</t>
  </si>
  <si>
    <t>SMALL WORLD LEARNING &amp; CHILD CARE CENTER</t>
  </si>
  <si>
    <t>257 SALMON BROOK STREET</t>
  </si>
  <si>
    <t>(860) 653-4639</t>
  </si>
  <si>
    <t>DCCC.12969</t>
  </si>
  <si>
    <t>WEST HARTFORD EXTENDED EXPERIENCE- CHARTER OAK SCHOOL</t>
  </si>
  <si>
    <t>425 OAKWOOD AVE</t>
  </si>
  <si>
    <t>06110-1154</t>
  </si>
  <si>
    <t>(860) 929-5573</t>
  </si>
  <si>
    <t>DCCC.12976</t>
  </si>
  <si>
    <t>EASTERSEALS CHILDREN ACADEMY WEST CAMPUS</t>
  </si>
  <si>
    <t>22 TOMPKINS ST</t>
  </si>
  <si>
    <t>06708-1459</t>
  </si>
  <si>
    <t>(203) 757-7012</t>
  </si>
  <si>
    <t>DCCC.12987</t>
  </si>
  <si>
    <t>COMMUNITY COOP NURSERY SCHOOL</t>
  </si>
  <si>
    <t>366 MAIN STREET- FIRST CHURCH OF CHRIST</t>
  </si>
  <si>
    <t>(860) 388-9623</t>
  </si>
  <si>
    <t>DCCC.12988</t>
  </si>
  <si>
    <t>COMMUNITY NURSERY SCHOOL OF WILTON</t>
  </si>
  <si>
    <t>9 HUBBARD RD</t>
  </si>
  <si>
    <t>WILTON</t>
  </si>
  <si>
    <t>06897-3039</t>
  </si>
  <si>
    <t>(203) 762-3436</t>
  </si>
  <si>
    <t>DCCC.12993</t>
  </si>
  <si>
    <t>EAST HAMPTON NURSERY SCHOOL</t>
  </si>
  <si>
    <t>111 MAIN ST</t>
  </si>
  <si>
    <t>EAST HAMPTON</t>
  </si>
  <si>
    <t>06424-1105</t>
  </si>
  <si>
    <t>(860) 267-2681</t>
  </si>
  <si>
    <t>DCCC.12997</t>
  </si>
  <si>
    <t>FIRST UNITED METHODIST NURSERY SCHOOL</t>
  </si>
  <si>
    <t>42 CROSS ROAD</t>
  </si>
  <si>
    <t>(203) 327-6644</t>
  </si>
  <si>
    <t>DCCC.13006</t>
  </si>
  <si>
    <t>HOPMEADOW NURSERY SCHOOL</t>
  </si>
  <si>
    <t>689 HOPMEADOW STREET</t>
  </si>
  <si>
    <t>(860) 658-4990</t>
  </si>
  <si>
    <t>DCCC.13007</t>
  </si>
  <si>
    <t>INDIAN VALLEY YMCA PRESCHOOL</t>
  </si>
  <si>
    <t>375 HARTFORD TPKE</t>
  </si>
  <si>
    <t>VERNON</t>
  </si>
  <si>
    <t>06066-4842</t>
  </si>
  <si>
    <t>(860) 872-7329</t>
  </si>
  <si>
    <t>DCCC.13010</t>
  </si>
  <si>
    <t>KINDERCARE LEARNING CENTER #300767</t>
  </si>
  <si>
    <t>70-A WASHINGTON AVENUE</t>
  </si>
  <si>
    <t>(203) 239-7474</t>
  </si>
  <si>
    <t>DCCC.13021</t>
  </si>
  <si>
    <t>MARY IMMACULATE DAY CARE CENTER</t>
  </si>
  <si>
    <t>1111 WORDIN AVE</t>
  </si>
  <si>
    <t>06605-2431</t>
  </si>
  <si>
    <t>(203) 334-5681</t>
  </si>
  <si>
    <t>DCCC.13022</t>
  </si>
  <si>
    <t>MOTHER GOOSE CHILDREN'S CENTER- PRESCHOOL/ SCHOOL AGE</t>
  </si>
  <si>
    <t>1742 ELLINGTON RD</t>
  </si>
  <si>
    <t>06074-2715</t>
  </si>
  <si>
    <t>(860) 644-9568</t>
  </si>
  <si>
    <t>DCCC.13026</t>
  </si>
  <si>
    <t>NORTH GUILFORD NURSERY SCHOOL</t>
  </si>
  <si>
    <t>169 LEDGE HILL ROAD</t>
  </si>
  <si>
    <t>(203) 457-0808</t>
  </si>
  <si>
    <t>DCCC.13027</t>
  </si>
  <si>
    <t>OUR CHILDREN'S CENTER</t>
  </si>
  <si>
    <t>90 N MAIN ST</t>
  </si>
  <si>
    <t>06107-1924</t>
  </si>
  <si>
    <t>(860) 561-0569</t>
  </si>
  <si>
    <t>DCCC.13031</t>
  </si>
  <si>
    <t>PRINCE OF PEACE PRE-SCHOOL</t>
  </si>
  <si>
    <t>119  JUNCTION ROAD - RTE 133</t>
  </si>
  <si>
    <t>(203) 775-0140</t>
  </si>
  <si>
    <t>DCCC.13032</t>
  </si>
  <si>
    <t>RED BARN CHILDREN'S CENTER</t>
  </si>
  <si>
    <t>125 KELSEYTOWN RD</t>
  </si>
  <si>
    <t>CLINTON</t>
  </si>
  <si>
    <t>06413-1200</t>
  </si>
  <si>
    <t>(860) 669-7246</t>
  </si>
  <si>
    <t>DCCC.13033</t>
  </si>
  <si>
    <t>THE CHILDREN'S MUSEUM PRESCHOOL</t>
  </si>
  <si>
    <t>950 TROUT BROOK DR</t>
  </si>
  <si>
    <t>06119-1437</t>
  </si>
  <si>
    <t>(860) 523-7449</t>
  </si>
  <si>
    <t>DCCC.13034</t>
  </si>
  <si>
    <t>WATERBURY YMCA CHILD CARE CENTER</t>
  </si>
  <si>
    <t>136 WEST MAIN STREET</t>
  </si>
  <si>
    <t>(203) 754-2181</t>
  </si>
  <si>
    <t>DCCC.13036</t>
  </si>
  <si>
    <t>STRATFORD YMCA EXTENDED DAY PROGRAM</t>
  </si>
  <si>
    <t>3045 MAIN STREET</t>
  </si>
  <si>
    <t>(203) 375-5844</t>
  </si>
  <si>
    <t>DCCC.13038</t>
  </si>
  <si>
    <t>TOLLGATE CHRISTIAN NURSERY SCHOOL</t>
  </si>
  <si>
    <t>66 TOLL GATE RD</t>
  </si>
  <si>
    <t>06340-3410</t>
  </si>
  <si>
    <t>860-445-1760 x 19</t>
  </si>
  <si>
    <t>DCCC.13041</t>
  </si>
  <si>
    <t>TRINITY PARISH NURSERY SCHOOL</t>
  </si>
  <si>
    <t>651 PEQUOT AVE</t>
  </si>
  <si>
    <t>SOUTHPORT</t>
  </si>
  <si>
    <t>06890-1366</t>
  </si>
  <si>
    <t>(203) 259-8456</t>
  </si>
  <si>
    <t>DCCC.13045</t>
  </si>
  <si>
    <t>ZION'S HILL PRESCHOOL PROGRAM</t>
  </si>
  <si>
    <t>470 DANBURY RD</t>
  </si>
  <si>
    <t>06897-2125</t>
  </si>
  <si>
    <t>(203) 762-9620</t>
  </si>
  <si>
    <t>DCCC.13046</t>
  </si>
  <si>
    <t>HANS CHRISTIAN ANDERSEN MONTESSORI SCHOOL</t>
  </si>
  <si>
    <t>212 BOLTON CENTER RD</t>
  </si>
  <si>
    <t>BOLTON</t>
  </si>
  <si>
    <t>06043-7637</t>
  </si>
  <si>
    <t>(860) 646-5727</t>
  </si>
  <si>
    <t>DCCC.13060</t>
  </si>
  <si>
    <t>EDITH B JACKSON CHILD CARE PROGRAM</t>
  </si>
  <si>
    <t>405 CANNER ST APT 1</t>
  </si>
  <si>
    <t>06511-2271</t>
  </si>
  <si>
    <t>(203) 764-9416</t>
  </si>
  <si>
    <t>DCCC.13065</t>
  </si>
  <si>
    <t>STORK CLUB- SOUTHINGTON</t>
  </si>
  <si>
    <t>1348 WEST STREET</t>
  </si>
  <si>
    <t>(860) 276-1031</t>
  </si>
  <si>
    <t>DCCC.13071</t>
  </si>
  <si>
    <t>NEIGHBORHOOD PRESCHOOL- HIGH STREET</t>
  </si>
  <si>
    <t>115 HIGH ST</t>
  </si>
  <si>
    <t>06457-3713</t>
  </si>
  <si>
    <t>(860) 685-3710</t>
  </si>
  <si>
    <t>DCCC.13075</t>
  </si>
  <si>
    <t>ALL ABOUT KIDS</t>
  </si>
  <si>
    <t>115 WATERBURY AVE</t>
  </si>
  <si>
    <t>06902-3513</t>
  </si>
  <si>
    <t>(203) 323-4569</t>
  </si>
  <si>
    <t>DCCC.13081</t>
  </si>
  <si>
    <t>CAPITOL CHILD DEVELOPMENT CENTER</t>
  </si>
  <si>
    <t>450 BROAD ST</t>
  </si>
  <si>
    <t>06106-1401</t>
  </si>
  <si>
    <t>(860) 240-0330</t>
  </si>
  <si>
    <t>DCCC.13085</t>
  </si>
  <si>
    <t>CHRIST AND HOLY TRINITY PRESCHOOL</t>
  </si>
  <si>
    <t>45 CHURCH LANE</t>
  </si>
  <si>
    <t>(203) 226-4616</t>
  </si>
  <si>
    <t>DCCC.13086</t>
  </si>
  <si>
    <t>COMM ORG &amp; OPER LATCH KEY - COOL</t>
  </si>
  <si>
    <t>35 SCHOOL RD</t>
  </si>
  <si>
    <t>ANDOVER</t>
  </si>
  <si>
    <t>06232-1526</t>
  </si>
  <si>
    <t>(860) 742-0016</t>
  </si>
  <si>
    <t>DCCC.13093</t>
  </si>
  <si>
    <t>GIANT STEPS DAY CARE</t>
  </si>
  <si>
    <t>425 MAIN STREET</t>
  </si>
  <si>
    <t>PINE MEADOW</t>
  </si>
  <si>
    <t>(860) 738-1270</t>
  </si>
  <si>
    <t>DCCC.13095</t>
  </si>
  <si>
    <t>HOLY CROSS CHRISTIAN PRESCHOOL</t>
  </si>
  <si>
    <t>5995 MAIN ST</t>
  </si>
  <si>
    <t>06611-2459</t>
  </si>
  <si>
    <t>(203) 268-6471</t>
  </si>
  <si>
    <t>DCCC.13096</t>
  </si>
  <si>
    <t>YWCA CHILD CARE-ELMWOOD CENTER</t>
  </si>
  <si>
    <t>1106 NEW BRITAIN AVENUE- ELMWOOD COMMUNITY CENTER</t>
  </si>
  <si>
    <t>(860) 233-7906</t>
  </si>
  <si>
    <t>DCCC.13107</t>
  </si>
  <si>
    <t>MANCHESTER COMMUNITY COLLEGE</t>
  </si>
  <si>
    <t>1 GREAT PATH</t>
  </si>
  <si>
    <t>(860) 512-3272</t>
  </si>
  <si>
    <t>DCCC.13108</t>
  </si>
  <si>
    <t>METHODIST NURSERY SCHOOL</t>
  </si>
  <si>
    <t>1089 FAIRFIELD WOODS RD</t>
  </si>
  <si>
    <t>06825-3228</t>
  </si>
  <si>
    <t>(203) 374-6548</t>
  </si>
  <si>
    <t>2 years-8 years</t>
  </si>
  <si>
    <t>DCCC.13114</t>
  </si>
  <si>
    <t>KIDS KORNER @ BIELEFIELD SCHOOL</t>
  </si>
  <si>
    <t>70 MAYNARD ST</t>
  </si>
  <si>
    <t>06457-4519</t>
  </si>
  <si>
    <t>(860) 347-1717</t>
  </si>
  <si>
    <t>DCCC.13115</t>
  </si>
  <si>
    <t>KIDS KORNER @ LAWRENCE SCHOOL</t>
  </si>
  <si>
    <t>200 KAPLAN DR</t>
  </si>
  <si>
    <t>06457-1865</t>
  </si>
  <si>
    <t>(860) 635-9044</t>
  </si>
  <si>
    <t>DCCC.13128</t>
  </si>
  <si>
    <t>SONSHINE DAY CARE CENTER</t>
  </si>
  <si>
    <t>302 HACKMATACK ST</t>
  </si>
  <si>
    <t>06040-6560</t>
  </si>
  <si>
    <t>(860) 646-7160</t>
  </si>
  <si>
    <t>DCCC.13130</t>
  </si>
  <si>
    <t>STORK CLUB- MERIDEN</t>
  </si>
  <si>
    <t>186 POMEROY AVE</t>
  </si>
  <si>
    <t>06450-7102</t>
  </si>
  <si>
    <t>(203) 235-8461</t>
  </si>
  <si>
    <t>DCCC.13137</t>
  </si>
  <si>
    <t>TORRINGTON PRESCHOOL</t>
  </si>
  <si>
    <t>46 EVANS STREET</t>
  </si>
  <si>
    <t>(860) 496-8677</t>
  </si>
  <si>
    <t>HARWINTON</t>
  </si>
  <si>
    <t>DCCC.13141</t>
  </si>
  <si>
    <t>WHEE II @ NORFELDT SCHOOL</t>
  </si>
  <si>
    <t>35 BARKSDALE RD</t>
  </si>
  <si>
    <t>06117-1605</t>
  </si>
  <si>
    <t>(860) 233-0097</t>
  </si>
  <si>
    <t>DCCC.13152</t>
  </si>
  <si>
    <t>BRISTOL PRESCHOOL CHILD CARE CENTER INC.</t>
  </si>
  <si>
    <t>291 BURLINGTON AVE</t>
  </si>
  <si>
    <t>06010-3670</t>
  </si>
  <si>
    <t>(860) 314-0597</t>
  </si>
  <si>
    <t>3 months-12 years</t>
  </si>
  <si>
    <t>DCCC.13157</t>
  </si>
  <si>
    <t>COLCHESTER COOPERATIVE NURSERY SCHOOL</t>
  </si>
  <si>
    <t>80 MAIN STREET</t>
  </si>
  <si>
    <t>COLCHESTER</t>
  </si>
  <si>
    <t>(860) 537-0565</t>
  </si>
  <si>
    <t>DCCC.13158</t>
  </si>
  <si>
    <t>CONGREGATION B'NAI ISRAEL NURSERY SCHOOL</t>
  </si>
  <si>
    <t>2710 PARK AVENUE</t>
  </si>
  <si>
    <t>(203) 335-5058</t>
  </si>
  <si>
    <t>DCCC.13164</t>
  </si>
  <si>
    <t>YWCA CHILD CARE CENTER</t>
  </si>
  <si>
    <t>259 EAST PUTNAM AVENUE</t>
  </si>
  <si>
    <t>(203) 869-6501</t>
  </si>
  <si>
    <t>DCCC.13165</t>
  </si>
  <si>
    <t>YMCA HEBRON AVENUE SACD</t>
  </si>
  <si>
    <t>1323 HEBRON AVENUE- HEBRON AVENUE SCHOOL</t>
  </si>
  <si>
    <t>(860) 633-5321</t>
  </si>
  <si>
    <t>DCCC.13170</t>
  </si>
  <si>
    <t>HARRIS AND TUCKER SCHOOL</t>
  </si>
  <si>
    <t>412 NEWHALL ST</t>
  </si>
  <si>
    <t>HAMDEN</t>
  </si>
  <si>
    <t>06511-1119</t>
  </si>
  <si>
    <t>(203) 787-5087</t>
  </si>
  <si>
    <t>DCCC.13172</t>
  </si>
  <si>
    <t>HOLY INFANT NURSERY SCHOOL</t>
  </si>
  <si>
    <t>1 ELM ST</t>
  </si>
  <si>
    <t>NEW MILFORD</t>
  </si>
  <si>
    <t>06776-2922</t>
  </si>
  <si>
    <t>(860) 354-7284</t>
  </si>
  <si>
    <t>DCCC.13177</t>
  </si>
  <si>
    <t>WOODRUFF FAMILY YMCA -ORANGE AVENUE</t>
  </si>
  <si>
    <t>260 ORANGE AVE</t>
  </si>
  <si>
    <t>06461-2132</t>
  </si>
  <si>
    <t>(203) 877-0572</t>
  </si>
  <si>
    <t>5 years-11 years</t>
  </si>
  <si>
    <t>DCCC.13182</t>
  </si>
  <si>
    <t>TOM HARGROVE &amp; ANITA GROVER MD CDC AT THE NEW CANAAN YMCA</t>
  </si>
  <si>
    <t>564 SOUTH AVENUE</t>
  </si>
  <si>
    <t>(203) 966-4528</t>
  </si>
  <si>
    <t>6 weeks-13 years</t>
  </si>
  <si>
    <t>DCCC.13183</t>
  </si>
  <si>
    <t>NIANTIC COMMUNITY CHURCH DAY CARE CENTER</t>
  </si>
  <si>
    <t>170 PENNSYLVANIA AVE</t>
  </si>
  <si>
    <t>NIANTIC</t>
  </si>
  <si>
    <t>06357-2518</t>
  </si>
  <si>
    <t>(860) 739-0877</t>
  </si>
  <si>
    <t>DCCC.13184</t>
  </si>
  <si>
    <t>NORTHWEST CHILDREN'S CENTER</t>
  </si>
  <si>
    <t>34 COLES ROAD</t>
  </si>
  <si>
    <t>(860) 635-3485</t>
  </si>
  <si>
    <t>DCCC.13189</t>
  </si>
  <si>
    <t>ST VINCENT CHILD CARE CENTER</t>
  </si>
  <si>
    <t>1006 NEW HAVEN ROAD</t>
  </si>
  <si>
    <t>(203) 723-9094</t>
  </si>
  <si>
    <t>DCCC.13192</t>
  </si>
  <si>
    <t>SEYMOUR-OXFORD CHILD CARE ASSOC</t>
  </si>
  <si>
    <t>51 SKOKORAT ST</t>
  </si>
  <si>
    <t>SEYMOUR</t>
  </si>
  <si>
    <t>06483-3826</t>
  </si>
  <si>
    <t>(203) 888-4640x1497</t>
  </si>
  <si>
    <t>DCCC.13193</t>
  </si>
  <si>
    <t>STRATFORD UNITED METHODIST PRESCHOOL</t>
  </si>
  <si>
    <t>2600 MAIN STREET</t>
  </si>
  <si>
    <t>(203) 386-1818</t>
  </si>
  <si>
    <t>DCCC.13194</t>
  </si>
  <si>
    <t>STRATFORD YMCA CHILD CARE PROG-SECOND HILL LANE</t>
  </si>
  <si>
    <t>65 2ND HILL LN</t>
  </si>
  <si>
    <t>06614-2547</t>
  </si>
  <si>
    <t>(203) 378-8379</t>
  </si>
  <si>
    <t>DCCC.13198</t>
  </si>
  <si>
    <t>YMCA  BUTTONBALL  SACD</t>
  </si>
  <si>
    <t>376 BUTTONBALL LANE- BUTTONBALL SCHOOL</t>
  </si>
  <si>
    <t>(860) 659-8625</t>
  </si>
  <si>
    <t>DCCC.13199</t>
  </si>
  <si>
    <t>YMCA HOPEWELL SACD</t>
  </si>
  <si>
    <t>1068 CHESTNUT HILL RD</t>
  </si>
  <si>
    <t>SOUTH GLASTONBURY</t>
  </si>
  <si>
    <t>06073-2605</t>
  </si>
  <si>
    <t>(860) 471-1152</t>
  </si>
  <si>
    <t>DCCC.13213</t>
  </si>
  <si>
    <t>PANDAS PLAYMATES</t>
  </si>
  <si>
    <t>404 DANBURY ROAD</t>
  </si>
  <si>
    <t>(203) 762-8384</t>
  </si>
  <si>
    <t>404 DANBURY RD</t>
  </si>
  <si>
    <t>06897-2005</t>
  </si>
  <si>
    <t>DCCC.13225</t>
  </si>
  <si>
    <t>THE CHILDREN'S PLAYHOUSE</t>
  </si>
  <si>
    <t>112 BOUTON STREET</t>
  </si>
  <si>
    <t>(203) 855-9440</t>
  </si>
  <si>
    <t>DCCC.13227</t>
  </si>
  <si>
    <t>COMO KIDS-DORIS MULLER PRESCHOOL @ STONINGTON COMM. CTR INC.</t>
  </si>
  <si>
    <t>28 CUTLER STREET- STONINGTON COMMUNITY CENTER</t>
  </si>
  <si>
    <t>STONINGTON</t>
  </si>
  <si>
    <t>(860) 535-2476</t>
  </si>
  <si>
    <t>DCCC.13231</t>
  </si>
  <si>
    <t>HANOVER NURSERY SCHOOL</t>
  </si>
  <si>
    <t>40 POTASH HILL RD</t>
  </si>
  <si>
    <t>BALTIC</t>
  </si>
  <si>
    <t>06330-1219</t>
  </si>
  <si>
    <t>(860) 822-6121</t>
  </si>
  <si>
    <t>DCCC.13232</t>
  </si>
  <si>
    <t>ITALIAN CENTER PRESCHOOL</t>
  </si>
  <si>
    <t>1620 NEWFIELD AVE</t>
  </si>
  <si>
    <t>06905-1507</t>
  </si>
  <si>
    <t>(203) 322-6941 x115</t>
  </si>
  <si>
    <t>DCCC.13240</t>
  </si>
  <si>
    <t>MARLBOROUGH COOPERATIVE NURSERY SCHOOL</t>
  </si>
  <si>
    <t>35 SOUTH MAIN STREET</t>
  </si>
  <si>
    <t>(860) 295-0798</t>
  </si>
  <si>
    <t>DCCC.13244</t>
  </si>
  <si>
    <t>PUTNAM-INDIAN FIELD SCHOOL</t>
  </si>
  <si>
    <t>101 INDIAN FIELD RD</t>
  </si>
  <si>
    <t>06830-7200</t>
  </si>
  <si>
    <t>(203) 661-4629</t>
  </si>
  <si>
    <t>18 months-6 years</t>
  </si>
  <si>
    <t>DCCC.13245</t>
  </si>
  <si>
    <t>ST LUKE'S PARISH SCHOOL</t>
  </si>
  <si>
    <t>1864 POST RD</t>
  </si>
  <si>
    <t>06820-5802</t>
  </si>
  <si>
    <t>(203) 655-4067</t>
  </si>
  <si>
    <t>DCCC.13246</t>
  </si>
  <si>
    <t>ST THOMAS MORE HAPPINESS PRESCHOOL</t>
  </si>
  <si>
    <t>374 MIDDLESEX ROAD</t>
  </si>
  <si>
    <t>(203) 655-6053</t>
  </si>
  <si>
    <t>DCCC.13248</t>
  </si>
  <si>
    <t>CAROL SHOCKE EARLY CHILDHOOD CENTER</t>
  </si>
  <si>
    <t>14 COLEYTOWN RD</t>
  </si>
  <si>
    <t>06880-1525</t>
  </si>
  <si>
    <t>(203) 227-1656</t>
  </si>
  <si>
    <t>DCCC.13256</t>
  </si>
  <si>
    <t>BLOOMFIELD EARLY LEARNING CENTER</t>
  </si>
  <si>
    <t>73 ROCKWELL AVE</t>
  </si>
  <si>
    <t>06002-3215</t>
  </si>
  <si>
    <t>(860) 243-2665</t>
  </si>
  <si>
    <t>DCCC.13257</t>
  </si>
  <si>
    <t>NEW CANAAN NATURE CENTER PRESCHOOL</t>
  </si>
  <si>
    <t>144 OENOKE RIDGE</t>
  </si>
  <si>
    <t>(203) 966-9577</t>
  </si>
  <si>
    <t>DCCC.13261</t>
  </si>
  <si>
    <t>CATHY'S NURSERY SCHOOL</t>
  </si>
  <si>
    <t>467 E CARRIAGE DR</t>
  </si>
  <si>
    <t>06033-3301</t>
  </si>
  <si>
    <t>(860) 633-5726</t>
  </si>
  <si>
    <t>DCCC.13262</t>
  </si>
  <si>
    <t>CHESTER-DEEP RIVER-ESSEX COOP NURSERY SCHOOL</t>
  </si>
  <si>
    <t>24 RIVER STREET- DEEP RIVER BAPTIST CHURCH</t>
  </si>
  <si>
    <t>DEEP RIVER</t>
  </si>
  <si>
    <t>(860) 526-3403</t>
  </si>
  <si>
    <t>DCCC.13268</t>
  </si>
  <si>
    <t>CYNTHIA WHITE CHILDREN'S CENTER</t>
  </si>
  <si>
    <t>58 INTERLAKEN RD</t>
  </si>
  <si>
    <t>06039-2129</t>
  </si>
  <si>
    <t>(860) 435-3199</t>
  </si>
  <si>
    <t>DCCC.13272</t>
  </si>
  <si>
    <t>FIRST PRESBYTERIAN CHURCH NURSERY SCHOOL</t>
  </si>
  <si>
    <t>37 LAFAYETTE PLACE</t>
  </si>
  <si>
    <t>(203) 869-7782</t>
  </si>
  <si>
    <t>DCCC.13288</t>
  </si>
  <si>
    <t>LEBANON KIDS- LEBANON ELEMENTARY</t>
  </si>
  <si>
    <t>479 EXETER RD</t>
  </si>
  <si>
    <t>LEBANON</t>
  </si>
  <si>
    <t>06249-1505</t>
  </si>
  <si>
    <t>(860) 367-5677</t>
  </si>
  <si>
    <t>DCCC.13292</t>
  </si>
  <si>
    <t>MORLEY EXTENDED DAY CARE</t>
  </si>
  <si>
    <t>77 BRETTON RD</t>
  </si>
  <si>
    <t>06119-1209</t>
  </si>
  <si>
    <t>(860) 232-5336</t>
  </si>
  <si>
    <t>DCCC.13300</t>
  </si>
  <si>
    <t>NORFIELD CHILDREN'S CENTER</t>
  </si>
  <si>
    <t>64 NORFIELD ROAD</t>
  </si>
  <si>
    <t>WESTON</t>
  </si>
  <si>
    <t>(203) 227-7047</t>
  </si>
  <si>
    <t>2 years-10 years</t>
  </si>
  <si>
    <t>DCCC.13303</t>
  </si>
  <si>
    <t>PRINCE OF PEACE PRESCHOOL</t>
  </si>
  <si>
    <t>10 NORTH RIVER ROAD</t>
  </si>
  <si>
    <t>COVENTRY</t>
  </si>
  <si>
    <t>(860) 742-7548</t>
  </si>
  <si>
    <t>DCCC.13304</t>
  </si>
  <si>
    <t>SANDBOX TOO!</t>
  </si>
  <si>
    <t>4 TERRE HAUTE ROAD</t>
  </si>
  <si>
    <t>(203) 791-2161</t>
  </si>
  <si>
    <t>DCCC.13306</t>
  </si>
  <si>
    <t>RIDGEFIELD COMMUNITY KINDERGARTEN</t>
  </si>
  <si>
    <t>316 MAIN ST</t>
  </si>
  <si>
    <t>06877-4628</t>
  </si>
  <si>
    <t>(203) 438-3025</t>
  </si>
  <si>
    <t>DCCC.13315</t>
  </si>
  <si>
    <t>SOUTH WINDSOR CHILD DEVELOPMENT CENTER</t>
  </si>
  <si>
    <t>1333 SULLIVAN AVE</t>
  </si>
  <si>
    <t>06074-2714</t>
  </si>
  <si>
    <t>(860) 644-9172</t>
  </si>
  <si>
    <t>DCCC.13317</t>
  </si>
  <si>
    <t>SUSANNA WESLEY NURSERY SCHOOL</t>
  </si>
  <si>
    <t>338 WALNUT TREE HILL ROAD</t>
  </si>
  <si>
    <t>(203) 925-1076</t>
  </si>
  <si>
    <t>1 year-10 years</t>
  </si>
  <si>
    <t>DCCC.13319</t>
  </si>
  <si>
    <t>FAIRFIELD YMCA CHILDCARE CENTER</t>
  </si>
  <si>
    <t>841 OLD POST RD</t>
  </si>
  <si>
    <t>06824-6649</t>
  </si>
  <si>
    <t>(203) 255-2834</t>
  </si>
  <si>
    <t>DCCC.13320</t>
  </si>
  <si>
    <t>TOLLAND TYKES</t>
  </si>
  <si>
    <t>104 OLD POST RD</t>
  </si>
  <si>
    <t>06084-3325</t>
  </si>
  <si>
    <t>(860) 871-3610</t>
  </si>
  <si>
    <t>DCCC.13325</t>
  </si>
  <si>
    <t>YWKIDSLINK AT BUGBEE SCHOOL</t>
  </si>
  <si>
    <t>1943 ASYLUM AVENUE</t>
  </si>
  <si>
    <t>(860) 232-3911</t>
  </si>
  <si>
    <t>DCCC.13326</t>
  </si>
  <si>
    <t>YW KIDSLINK AT DUFFY SCHOOL</t>
  </si>
  <si>
    <t>95 WESTMINSTER DR</t>
  </si>
  <si>
    <t>06107-3353</t>
  </si>
  <si>
    <t>(860) 525-1163 x241</t>
  </si>
  <si>
    <t>DCCC.13328</t>
  </si>
  <si>
    <t>YWKIDSLINK AT WOLCOTT SCHOOL</t>
  </si>
  <si>
    <t>71 WOLCOTT RD</t>
  </si>
  <si>
    <t>06110-1764</t>
  </si>
  <si>
    <t>(860) 561-4106</t>
  </si>
  <si>
    <t>DCCC.13335</t>
  </si>
  <si>
    <t>YMCA SCHOOL'S OUT @ HIGHCREST</t>
  </si>
  <si>
    <t>95 HIGHCREST ROAD</t>
  </si>
  <si>
    <t>(860) 563-4203</t>
  </si>
  <si>
    <t>DCCC.13344</t>
  </si>
  <si>
    <t>BRIGHT HORIZONS FAMILY SOLUTIONS- ENFIELD</t>
  </si>
  <si>
    <t>5 BRIGHT MEADOW BLVD</t>
  </si>
  <si>
    <t>ENFIELD</t>
  </si>
  <si>
    <t>06082-1957</t>
  </si>
  <si>
    <t>(860) 741-6648</t>
  </si>
  <si>
    <t>WATERTOWN</t>
  </si>
  <si>
    <t>DCCC.13354</t>
  </si>
  <si>
    <t>PRESCHOOL OF THE ARTS- TOLLAND</t>
  </si>
  <si>
    <t>684 TOLLAND STAGE RD</t>
  </si>
  <si>
    <t>06084-3002</t>
  </si>
  <si>
    <t>(860) 875-7195</t>
  </si>
  <si>
    <t>18 months-9 years</t>
  </si>
  <si>
    <t>DCCC.13360</t>
  </si>
  <si>
    <t>KINDERCARE LEARNING CENTER #070242</t>
  </si>
  <si>
    <t>17 CONNECTICUT SOUTH DR NEWGATE 1</t>
  </si>
  <si>
    <t>06026-9671</t>
  </si>
  <si>
    <t>(860) 653-5904</t>
  </si>
  <si>
    <t>DCCC.13366</t>
  </si>
  <si>
    <t>SLEEPING GIANT DAY CARE</t>
  </si>
  <si>
    <t>11 PINE STREET-  KEEFE COMMUNITY CENTER</t>
  </si>
  <si>
    <t>(203) 776-5026</t>
  </si>
  <si>
    <t>DCCC.13368</t>
  </si>
  <si>
    <t>WEST HAVEN CHILD DEVELOPMENT CENTER</t>
  </si>
  <si>
    <t>201 NOBLE STREET</t>
  </si>
  <si>
    <t>(203) 932-2939</t>
  </si>
  <si>
    <t>DCCC.13371</t>
  </si>
  <si>
    <t>KIDS KORNER @ EDNA C STEVENS SCHOOL</t>
  </si>
  <si>
    <t>25 COURT ST</t>
  </si>
  <si>
    <t>06416-1617</t>
  </si>
  <si>
    <t>(860) 632-1355</t>
  </si>
  <si>
    <t>DCCC.13372</t>
  </si>
  <si>
    <t>STEPPING STONES EDUCATION CENTER</t>
  </si>
  <si>
    <t>370 ALBANY TPKE</t>
  </si>
  <si>
    <t>CANTON</t>
  </si>
  <si>
    <t>06019-2523</t>
  </si>
  <si>
    <t>(860) 693-6294</t>
  </si>
  <si>
    <t>DCCC.13374</t>
  </si>
  <si>
    <t>BETHESDA NURSERY SCHOOL</t>
  </si>
  <si>
    <t>305 SAINT RONAN ST</t>
  </si>
  <si>
    <t>06511-2362</t>
  </si>
  <si>
    <t>(203) 787-5439</t>
  </si>
  <si>
    <t>DCCC.13383</t>
  </si>
  <si>
    <t>HOLLY  POND SCHOOL</t>
  </si>
  <si>
    <t>2420 POST ROAD</t>
  </si>
  <si>
    <t>(203) 655-8228</t>
  </si>
  <si>
    <t>DCCC.13387</t>
  </si>
  <si>
    <t>FARNAM NURSERY SCHOOL</t>
  </si>
  <si>
    <t>162 FILLMORE ST</t>
  </si>
  <si>
    <t>06513-3056</t>
  </si>
  <si>
    <t>(203) 562-9194</t>
  </si>
  <si>
    <t>DCCC.13388</t>
  </si>
  <si>
    <t>FIRST PRE CHURCH NUR SCH &amp; CREATIVE LEARNING@ FPC</t>
  </si>
  <si>
    <t>1101 BEDFORD ST</t>
  </si>
  <si>
    <t>06905-5308</t>
  </si>
  <si>
    <t>(203) 353-0086</t>
  </si>
  <si>
    <t>DCCC.13391</t>
  </si>
  <si>
    <t>GLENBROOK COMMUNITY CENTER PLAYSCHOOL</t>
  </si>
  <si>
    <t>35 CRESCENT ST</t>
  </si>
  <si>
    <t>06906-1815</t>
  </si>
  <si>
    <t>(203) 325-9273</t>
  </si>
  <si>
    <t>DCCC.13395</t>
  </si>
  <si>
    <t>HONEY BEAR LEARNING CENTER</t>
  </si>
  <si>
    <t>1498 NORTH AVENUE</t>
  </si>
  <si>
    <t>(203) 375-1866</t>
  </si>
  <si>
    <t>DCCC.13399</t>
  </si>
  <si>
    <t>LEBANON COOPERATIVE NURSERY SCHOOL</t>
  </si>
  <si>
    <t>RTE 207 &amp; WEST TOWN STREET- FIRST CONG CHURCH</t>
  </si>
  <si>
    <t>(860) 642-7719</t>
  </si>
  <si>
    <t>DCCC.13407</t>
  </si>
  <si>
    <t>MIDDLEFIELD CHILDREN'S CENTER</t>
  </si>
  <si>
    <t>390 MAIN ST</t>
  </si>
  <si>
    <t>MIDDLEFIELD</t>
  </si>
  <si>
    <t>06455-1207</t>
  </si>
  <si>
    <t>(860) 349-0202</t>
  </si>
  <si>
    <t>DCCC.13408</t>
  </si>
  <si>
    <t>WOODRUFF FAMILY YMCA CHILDREN CENTER</t>
  </si>
  <si>
    <t>631 ORANGE AVENUE</t>
  </si>
  <si>
    <t>(203) 878-8236</t>
  </si>
  <si>
    <t>DCCC.13411</t>
  </si>
  <si>
    <t>NEIGHBORHOOD PRESCHOOL- LAWN AVENUE</t>
  </si>
  <si>
    <t>20 LAWN AVE</t>
  </si>
  <si>
    <t>06457-3136</t>
  </si>
  <si>
    <t>DCCC.13412</t>
  </si>
  <si>
    <t>NEW CANAAN COMMUNITY PRESCHOOL</t>
  </si>
  <si>
    <t>77 OLD NORWALK RD</t>
  </si>
  <si>
    <t>06840-6418</t>
  </si>
  <si>
    <t>(203) 966-3010</t>
  </si>
  <si>
    <t>DCCC.13419</t>
  </si>
  <si>
    <t>NORTHWEST CT YMCA CHILD CARE</t>
  </si>
  <si>
    <t>259 PROSPECT ST</t>
  </si>
  <si>
    <t>06790-5315</t>
  </si>
  <si>
    <t>(860) 489-3133</t>
  </si>
  <si>
    <t>DCCC.13420</t>
  </si>
  <si>
    <t>OLD STONE CHURCH PLAY SCHOOL</t>
  </si>
  <si>
    <t>251 MAIN ST</t>
  </si>
  <si>
    <t>EAST HAVEN</t>
  </si>
  <si>
    <t>06512-3003</t>
  </si>
  <si>
    <t>(203) 467-0661</t>
  </si>
  <si>
    <t>DCCC.13423</t>
  </si>
  <si>
    <t>PRESCHOOL CENTER</t>
  </si>
  <si>
    <t>283 MAIN STREET NORTH</t>
  </si>
  <si>
    <t>(203) 264-4749</t>
  </si>
  <si>
    <t>DCCC.13430</t>
  </si>
  <si>
    <t>SOUTHPORT CONG PRESCH-TODDLER PROGRAM</t>
  </si>
  <si>
    <t>524 PEQUOT AVE</t>
  </si>
  <si>
    <t>06890-1365</t>
  </si>
  <si>
    <t>(203) 255-1312</t>
  </si>
  <si>
    <t>DCCC.13434</t>
  </si>
  <si>
    <t>UNITED CHURCH NURSERY SCHOOL</t>
  </si>
  <si>
    <t>210 ROWAYTON AVENUE</t>
  </si>
  <si>
    <t>(203) 853-3554</t>
  </si>
  <si>
    <t>DCCC.13435</t>
  </si>
  <si>
    <t>WESTVILLE COMMUNITY NURSERY SCHOOL</t>
  </si>
  <si>
    <t>3 TOUR AVE</t>
  </si>
  <si>
    <t>06515-1712</t>
  </si>
  <si>
    <t>(203) 387-6660</t>
  </si>
  <si>
    <t>DCCC.13436</t>
  </si>
  <si>
    <t>YMCA SCHOOL'S OUT AT EMERSON-WILLLIAMS SCHOOL</t>
  </si>
  <si>
    <t>461 WELLS RD</t>
  </si>
  <si>
    <t>06109-2874</t>
  </si>
  <si>
    <t>(860) 563-7326</t>
  </si>
  <si>
    <t>DCCC.13443</t>
  </si>
  <si>
    <t>TRINITY COLLEGE COMM CHILD CENTER-LIFE SCIENCE</t>
  </si>
  <si>
    <t>300 SUMMIT STREET - LIFE SCIENCE BUILDING</t>
  </si>
  <si>
    <t>(860) 297-2530</t>
  </si>
  <si>
    <t>DCCC.13444</t>
  </si>
  <si>
    <t>A CHILD'S GARDEN- FAIRFIELD</t>
  </si>
  <si>
    <t>100 MONA TER</t>
  </si>
  <si>
    <t>06824-6493</t>
  </si>
  <si>
    <t>(203) 259-1327</t>
  </si>
  <si>
    <t>DCCC.13450</t>
  </si>
  <si>
    <t>BRIGHT HORIZONS CHILDREN'S CENTER OF ORANGE</t>
  </si>
  <si>
    <t>284 SILVERBROOK RD</t>
  </si>
  <si>
    <t>06477-3513</t>
  </si>
  <si>
    <t>(203) 799-8033</t>
  </si>
  <si>
    <t>DCCC.13451</t>
  </si>
  <si>
    <t>BULLS HEAD HOLLOW HEAD START</t>
  </si>
  <si>
    <t>108 SANFORD AVE</t>
  </si>
  <si>
    <t>06604-3538</t>
  </si>
  <si>
    <t>(203) 338-9640</t>
  </si>
  <si>
    <t>DCCC.13453</t>
  </si>
  <si>
    <t>CRT- ECE HERITAGE EARLY LEARNING CENTER</t>
  </si>
  <si>
    <t>175 ENFIELD STREET</t>
  </si>
  <si>
    <t>(860) 560-5437</t>
  </si>
  <si>
    <t>DCCC.13459</t>
  </si>
  <si>
    <t>CHILDREN'S CENTER OF NEW MILFORD</t>
  </si>
  <si>
    <t>11A ASPETUCK AVE</t>
  </si>
  <si>
    <t>06776-2857</t>
  </si>
  <si>
    <t>(860) 354-1883</t>
  </si>
  <si>
    <t>DCCC.13480</t>
  </si>
  <si>
    <t>NECCI @ ANNA REYNOLDS</t>
  </si>
  <si>
    <t>85 RESERVOIR RD</t>
  </si>
  <si>
    <t>06111-1025</t>
  </si>
  <si>
    <t>(860) 667-4833</t>
  </si>
  <si>
    <t>DCCC.13485</t>
  </si>
  <si>
    <t>SCHOOL ON THE GREEN LITCHFIELD</t>
  </si>
  <si>
    <t>355 GOSHEN RD</t>
  </si>
  <si>
    <t>LITCHFIELD</t>
  </si>
  <si>
    <t>06759-2404</t>
  </si>
  <si>
    <t>(860) 567-0863</t>
  </si>
  <si>
    <t>DCCC.13486</t>
  </si>
  <si>
    <t>SHARON DAY CARE CENTER</t>
  </si>
  <si>
    <t>80 HILLTOP ROAD- SHARON CENTER SCHOOL</t>
  </si>
  <si>
    <t>SHARON</t>
  </si>
  <si>
    <t>(860) 364-5182</t>
  </si>
  <si>
    <t>DCCC.13495</t>
  </si>
  <si>
    <t>UCONN CHILD DEVELOPMENT LABORATORIES</t>
  </si>
  <si>
    <t>843 BOLTON RD- U-1117 HUMAN DEV CTR</t>
  </si>
  <si>
    <t>(860) 486-2865</t>
  </si>
  <si>
    <t>DCCC.13499</t>
  </si>
  <si>
    <t>YMCA SCHOOL'S OUT AT HANMER</t>
  </si>
  <si>
    <t>50 FRANCIS STREET</t>
  </si>
  <si>
    <t>(860) 258-0747</t>
  </si>
  <si>
    <t>DCCC.13500</t>
  </si>
  <si>
    <t>MANSFIELD T S/1199 WILLOW HOUSE</t>
  </si>
  <si>
    <t>1208 STAFFORD RD RTE 32</t>
  </si>
  <si>
    <t>STORRS MANSFIELD</t>
  </si>
  <si>
    <t>06268-2900</t>
  </si>
  <si>
    <t>(860) 429-5240</t>
  </si>
  <si>
    <t>DCCC.13501</t>
  </si>
  <si>
    <t>YMCA CHILDREN'S CENTER</t>
  </si>
  <si>
    <t>57 GRASSY PLAIN ST</t>
  </si>
  <si>
    <t>06801-2003</t>
  </si>
  <si>
    <t>(203) 744-4890</t>
  </si>
  <si>
    <t>DCCC.13503</t>
  </si>
  <si>
    <t>GREENWICH FAMILY YMCA CHILD CARE</t>
  </si>
  <si>
    <t>2 ST ROCH AVENUE</t>
  </si>
  <si>
    <t>(203) 869-3381</t>
  </si>
  <si>
    <t>6 weeks-11 years</t>
  </si>
  <si>
    <t>GREENWICH FAMILY YMCA</t>
  </si>
  <si>
    <t>DCCC.13505</t>
  </si>
  <si>
    <t>WFC DOOLEY CHILD DEVELOPMENT CENTER</t>
  </si>
  <si>
    <t>169 COLONY ST</t>
  </si>
  <si>
    <t>06450-5527</t>
  </si>
  <si>
    <t>DCCC.13507</t>
  </si>
  <si>
    <t>YWCA OF NEW BRITAIN CHILDCARE CENTER</t>
  </si>
  <si>
    <t>19 FRANKLIN SQ</t>
  </si>
  <si>
    <t>NEW BRITAIN</t>
  </si>
  <si>
    <t>06051-2604</t>
  </si>
  <si>
    <t>(860) 225-4681</t>
  </si>
  <si>
    <t>DCCC.13516</t>
  </si>
  <si>
    <t>NEWTOWN SCHOOL AGE PROGRAM - SANDY HOOK</t>
  </si>
  <si>
    <t>12 DICKINSON DR</t>
  </si>
  <si>
    <t>06482-1218</t>
  </si>
  <si>
    <t>(203) 516-1562</t>
  </si>
  <si>
    <t>DCCC.13517</t>
  </si>
  <si>
    <t>NEWTOWN SCHOOL AGE PROGRAM- HEAD O'MEADOW</t>
  </si>
  <si>
    <t>94 BOGGS HILL RD</t>
  </si>
  <si>
    <t>NEWTOWN</t>
  </si>
  <si>
    <t>06470-1962</t>
  </si>
  <si>
    <t>(203) 426-1289</t>
  </si>
  <si>
    <t>DCCC.13518</t>
  </si>
  <si>
    <t>ST JOHN PRE SCHOOL</t>
  </si>
  <si>
    <t>1986 POST ROAD</t>
  </si>
  <si>
    <t>(203) 656-0548</t>
  </si>
  <si>
    <t>DCCC.13521</t>
  </si>
  <si>
    <t>SUNNY VIEW</t>
  </si>
  <si>
    <t>215 PICKETT DISTRICT ROAD</t>
  </si>
  <si>
    <t>(860) 350-9020</t>
  </si>
  <si>
    <t>DCCC.13524</t>
  </si>
  <si>
    <t>QUEEN OF APOSTLES MONTESSORI EDUCATION CENTER</t>
  </si>
  <si>
    <t>472 EAST RD</t>
  </si>
  <si>
    <t>06010-6842</t>
  </si>
  <si>
    <t>(860) 584-5009</t>
  </si>
  <si>
    <t>DCCC.13534</t>
  </si>
  <si>
    <t>HAMDEN-NO HVN YMCA SHEPHERD GLEN AFT/SCH PROGRAM</t>
  </si>
  <si>
    <t>15 SKIFF STREET EXT</t>
  </si>
  <si>
    <t>06514-1831</t>
  </si>
  <si>
    <t>(203) 230-8570</t>
  </si>
  <si>
    <t>DCCC.13600</t>
  </si>
  <si>
    <t>CREATIVE CHILD CENTER</t>
  </si>
  <si>
    <t>263 FARMINGTON AVE</t>
  </si>
  <si>
    <t>FARMINGTON</t>
  </si>
  <si>
    <t>06032-1956</t>
  </si>
  <si>
    <t>(860) 679-2150</t>
  </si>
  <si>
    <t>DCCC.13609</t>
  </si>
  <si>
    <t>WEST HTFD EXTENDED EXPERIENCE II-AIKEN SCHOOL</t>
  </si>
  <si>
    <t>212 KING PHILIP DRIVE- AIKEN SCHOOL</t>
  </si>
  <si>
    <t>(860) 233-8785</t>
  </si>
  <si>
    <t>DCCC.13612</t>
  </si>
  <si>
    <t>YALE- NEW HAVEN HOSPITAL DAY CARE CENTER</t>
  </si>
  <si>
    <t>110 DAVENPORT AVE</t>
  </si>
  <si>
    <t>06519-1302</t>
  </si>
  <si>
    <t>(203) 688-5246</t>
  </si>
  <si>
    <t>DCCC.13623</t>
  </si>
  <si>
    <t>OUR CHILDREN'S PLACE</t>
  </si>
  <si>
    <t>30 QUARRY ROAD</t>
  </si>
  <si>
    <t>(860) 659-4766</t>
  </si>
  <si>
    <t>DCCC.13642</t>
  </si>
  <si>
    <t>BUTTONS 'N BOWS PRESCHOOL DAY CARE</t>
  </si>
  <si>
    <t>980 RUBBER AVENUE EXTENSION</t>
  </si>
  <si>
    <t>(203) 729-0440</t>
  </si>
  <si>
    <t>6 weeks-14 years</t>
  </si>
  <si>
    <t>DCCC.13653</t>
  </si>
  <si>
    <t>FIRST CHURCH NURSERY SCHOOL- PORTLAND</t>
  </si>
  <si>
    <t>554 MAIN STREET</t>
  </si>
  <si>
    <t>(860) 342-1111</t>
  </si>
  <si>
    <t>DCCC.13660</t>
  </si>
  <si>
    <t>LEARNING COMMUNITY DAY SCHOOL</t>
  </si>
  <si>
    <t>(203) 227-8394</t>
  </si>
  <si>
    <t>DCCC.13667</t>
  </si>
  <si>
    <t>KINDERCARE LEARNING CENTER #070202</t>
  </si>
  <si>
    <t>99 LEESVILLE ROAD</t>
  </si>
  <si>
    <t>EAST HADDAM</t>
  </si>
  <si>
    <t>(860) 873-9666</t>
  </si>
  <si>
    <t>DCCC.13682</t>
  </si>
  <si>
    <t>LEISURE EDUCATION AFTERSCHOOL PROGRAM</t>
  </si>
  <si>
    <t>180 OLD NEWTOWN ROAD</t>
  </si>
  <si>
    <t>(203) 445-9358</t>
  </si>
  <si>
    <t>DCCC.13685</t>
  </si>
  <si>
    <t>ASYLUM HILL EARLY LEARNING CENTER</t>
  </si>
  <si>
    <t>814 ASYLUM AVE</t>
  </si>
  <si>
    <t>06105-2805</t>
  </si>
  <si>
    <t>(860) 757-0750</t>
  </si>
  <si>
    <t>DCCC.13689</t>
  </si>
  <si>
    <t>TRINITY DAY SCHOOL OF NEWTOWN</t>
  </si>
  <si>
    <t>36 MAIN ST</t>
  </si>
  <si>
    <t>06470-2106</t>
  </si>
  <si>
    <t>(203) 426-8429</t>
  </si>
  <si>
    <t>DCCC.13695</t>
  </si>
  <si>
    <t>LITTLE RASCALS NURSERY SCHOOL</t>
  </si>
  <si>
    <t>15 BARNUM CT</t>
  </si>
  <si>
    <t>06810-5601</t>
  </si>
  <si>
    <t>(203) 746-3500</t>
  </si>
  <si>
    <t>DCCC.13696</t>
  </si>
  <si>
    <t>LITTLE LOG SCHOOL HOUSE</t>
  </si>
  <si>
    <t>242 BITGOOD RD</t>
  </si>
  <si>
    <t>06351-1506</t>
  </si>
  <si>
    <t>(860) 376-4975</t>
  </si>
  <si>
    <t>DCCC.13705</t>
  </si>
  <si>
    <t>MOTHER GOOSE CHILDREN'S CENTER- INFANT TODDLER/ PRESCHOOL</t>
  </si>
  <si>
    <t>1724 ELLINGTON RD</t>
  </si>
  <si>
    <t>8606449568 (main)</t>
  </si>
  <si>
    <t>DCCC.13709</t>
  </si>
  <si>
    <t>BUILDING BLOCKS OF WINDSOR</t>
  </si>
  <si>
    <t>842 MARSHALL PHELPS RD</t>
  </si>
  <si>
    <t>06095-2107</t>
  </si>
  <si>
    <t>(860) 683-2229</t>
  </si>
  <si>
    <t>DCCC.13714</t>
  </si>
  <si>
    <t>CHRIST'S CHURCH NURSERY SCHOOL</t>
  </si>
  <si>
    <t>59 CHURCH ROAD</t>
  </si>
  <si>
    <t>EASTON</t>
  </si>
  <si>
    <t>(203) 268-0792</t>
  </si>
  <si>
    <t>DCCC.13715</t>
  </si>
  <si>
    <t>JHE CHILD CARE CENTER</t>
  </si>
  <si>
    <t>4200 PARK AVE</t>
  </si>
  <si>
    <t>06604-1049</t>
  </si>
  <si>
    <t>(203) 396-1005</t>
  </si>
  <si>
    <t>DCCC.13719</t>
  </si>
  <si>
    <t>SEYMOUR-OXFORD N&amp;CCA-QUAKER FRM SCHOOL</t>
  </si>
  <si>
    <t>30 GREAT OAK RD</t>
  </si>
  <si>
    <t>06478-1389</t>
  </si>
  <si>
    <t>(203) 881-9464</t>
  </si>
  <si>
    <t>DCCC.13721</t>
  </si>
  <si>
    <t>WOODBRIDGE CHILD CENTER</t>
  </si>
  <si>
    <t>4 MEETINGHOUSE LN</t>
  </si>
  <si>
    <t>06525-1520</t>
  </si>
  <si>
    <t>(203) 389-9118</t>
  </si>
  <si>
    <t>DCCC.13727</t>
  </si>
  <si>
    <t>KINDERCARE LEARNING CENTER #301381</t>
  </si>
  <si>
    <t>174 OLD HAWLEYVILLE RD</t>
  </si>
  <si>
    <t>06801-3044</t>
  </si>
  <si>
    <t>(203) 792-6991</t>
  </si>
  <si>
    <t>DCCC.13731</t>
  </si>
  <si>
    <t>KNIGHT HALL SCHOOL &amp; CHILD CARE CENTER</t>
  </si>
  <si>
    <t>411 PARK RD</t>
  </si>
  <si>
    <t>06119-1925</t>
  </si>
  <si>
    <t>(860) 232-9015</t>
  </si>
  <si>
    <t>DCCC.13734</t>
  </si>
  <si>
    <t>BUSY BEAVER EXTENDED DAY PROGRAM</t>
  </si>
  <si>
    <t>347 WOODSIDE AVE</t>
  </si>
  <si>
    <t>06606-2275</t>
  </si>
  <si>
    <t>(203) 372-9560</t>
  </si>
  <si>
    <t>DCCC.13740</t>
  </si>
  <si>
    <t>CREATIVE ARTS STUDIO</t>
  </si>
  <si>
    <t>122 S POMPERAUG AVE</t>
  </si>
  <si>
    <t>06798-3708</t>
  </si>
  <si>
    <t>(203) 266-4392</t>
  </si>
  <si>
    <t>DCCC.13749</t>
  </si>
  <si>
    <t>NEW HEIGHTS CHILD DEVELOPMENT PROGRAM</t>
  </si>
  <si>
    <t>212 JEFFREY ROAD</t>
  </si>
  <si>
    <t>WILLIMANTIC</t>
  </si>
  <si>
    <t>(860) 456-4848</t>
  </si>
  <si>
    <t>DCCC.13750</t>
  </si>
  <si>
    <t>TENDER YEARS PRESCHOOL INC.</t>
  </si>
  <si>
    <t>9 DIVISION STREET</t>
  </si>
  <si>
    <t>(203) 729-6426</t>
  </si>
  <si>
    <t>DCCC.13757</t>
  </si>
  <si>
    <t>SMALL WORLD NURSERY SCHOOL</t>
  </si>
  <si>
    <t>25 GREAT HILL RD</t>
  </si>
  <si>
    <t>06478-1909</t>
  </si>
  <si>
    <t>(203) 881-1228</t>
  </si>
  <si>
    <t>DCCC.13759</t>
  </si>
  <si>
    <t>OAKWOOD CHILD CARE CENTER LTD</t>
  </si>
  <si>
    <t>495 BENHAM ST</t>
  </si>
  <si>
    <t>06514-2009</t>
  </si>
  <si>
    <t>(203) 230-8331</t>
  </si>
  <si>
    <t>DCCC.13765</t>
  </si>
  <si>
    <t>KINDERCARE LEARNING CENTER #301383</t>
  </si>
  <si>
    <t>143 PASCONE PLACE</t>
  </si>
  <si>
    <t>(860) 665-0729</t>
  </si>
  <si>
    <t>DCCC.13774</t>
  </si>
  <si>
    <t>MERRYHILL CHILD CARE CENTER</t>
  </si>
  <si>
    <t>49 QUEEN ST</t>
  </si>
  <si>
    <t>06470-2125</t>
  </si>
  <si>
    <t>(203) 426-9847</t>
  </si>
  <si>
    <t>DCCC.13810</t>
  </si>
  <si>
    <t>HADDAM-KILLINGWORTH AFTER SCHL PROG</t>
  </si>
  <si>
    <t>340 RTE 81- KILLINGWORTH ELEMENTARY SCHOOL</t>
  </si>
  <si>
    <t>(860) 663-1121</t>
  </si>
  <si>
    <t>DCCC.13814</t>
  </si>
  <si>
    <t>HIDE OUT</t>
  </si>
  <si>
    <t>49 MOHEGAN RD</t>
  </si>
  <si>
    <t>06484-2443</t>
  </si>
  <si>
    <t>(203) 929-0744</t>
  </si>
  <si>
    <t>3 years-14 years</t>
  </si>
  <si>
    <t>DCCC.13817</t>
  </si>
  <si>
    <t>KIDDIE KORNER NURSERY SCHOOL</t>
  </si>
  <si>
    <t>26 JOANNE DR</t>
  </si>
  <si>
    <t>06460-5812</t>
  </si>
  <si>
    <t>(203) 874-7703</t>
  </si>
  <si>
    <t>DCCC.13829</t>
  </si>
  <si>
    <t>SELMA MAISEL NURSERY SCHOOL</t>
  </si>
  <si>
    <t>300 E PUTNAM AVE</t>
  </si>
  <si>
    <t>06830-4802</t>
  </si>
  <si>
    <t>(203) 622-8121</t>
  </si>
  <si>
    <t>18 months-15 years</t>
  </si>
  <si>
    <t>DCCC.13835</t>
  </si>
  <si>
    <t>WALLINGFORD FAMILY YMCA E C STEVENS SCHOOL</t>
  </si>
  <si>
    <t>18 KONDRACKI LN</t>
  </si>
  <si>
    <t>06492-4938</t>
  </si>
  <si>
    <t>(203) 949-1511</t>
  </si>
  <si>
    <t>DCCC.13836</t>
  </si>
  <si>
    <t>WALLINGFORD YMCA PARKER FARMS SCHOOL</t>
  </si>
  <si>
    <t>30 PARKER FARMS RD</t>
  </si>
  <si>
    <t>06492-2972</t>
  </si>
  <si>
    <t>(203) 949-1501</t>
  </si>
  <si>
    <t>DCCC.13850</t>
  </si>
  <si>
    <t>NORWALK COMM CHILD DEVELOPMENT LABORATORY SCHOOL</t>
  </si>
  <si>
    <t>188 RICHARDS AVENUE</t>
  </si>
  <si>
    <t>(203) 857-3381</t>
  </si>
  <si>
    <t>DCCC.13856</t>
  </si>
  <si>
    <t>MANSFIELD DISCOVERY DEPOT</t>
  </si>
  <si>
    <t>50 DEPOT ROAD</t>
  </si>
  <si>
    <t>(860) 487-0062</t>
  </si>
  <si>
    <t>DCCC.13865</t>
  </si>
  <si>
    <t>SUNNY DAYS</t>
  </si>
  <si>
    <t>85 D RIVER ROAD</t>
  </si>
  <si>
    <t>(860) 693-9447</t>
  </si>
  <si>
    <t>DCCC.13866</t>
  </si>
  <si>
    <t>SMALL WORLD</t>
  </si>
  <si>
    <t>71 LONGFELLOW RD</t>
  </si>
  <si>
    <t>06484-1622</t>
  </si>
  <si>
    <t>(203) 929-5498</t>
  </si>
  <si>
    <t>DCCC.13873</t>
  </si>
  <si>
    <t>YMCA B/A SCHOOL PROGRAM</t>
  </si>
  <si>
    <t>345 FAN HILL ROAD- FAWN HOLLOW SCHOOL</t>
  </si>
  <si>
    <t>(203) 459-1837</t>
  </si>
  <si>
    <t>DCCC.13874</t>
  </si>
  <si>
    <t>CREATIVE CHILDREN'S KORNER</t>
  </si>
  <si>
    <t>103 MAIN ST</t>
  </si>
  <si>
    <t>06877-4929</t>
  </si>
  <si>
    <t>(203) 438-3001</t>
  </si>
  <si>
    <t>DCCC.13876</t>
  </si>
  <si>
    <t>LULAC HEAD START- MILL RIVER CENTER</t>
  </si>
  <si>
    <t>375 JAMES ST</t>
  </si>
  <si>
    <t>06513-3016</t>
  </si>
  <si>
    <t>(203) 836-5822</t>
  </si>
  <si>
    <t>DCCC.13900</t>
  </si>
  <si>
    <t>BRANFORD EARLY LEARNING CENTER</t>
  </si>
  <si>
    <t>16 BIRCH RD</t>
  </si>
  <si>
    <t>06405-6401</t>
  </si>
  <si>
    <t>(203) 488-4512</t>
  </si>
  <si>
    <t>DCCC.13912</t>
  </si>
  <si>
    <t>KIDS KORNER @ FARM HILL</t>
  </si>
  <si>
    <t>390 RIDGE RD</t>
  </si>
  <si>
    <t>06457-4437</t>
  </si>
  <si>
    <t>(860) 347-9010</t>
  </si>
  <si>
    <t>DCCC.13915</t>
  </si>
  <si>
    <t>VILLA DIVINO AMORE NURSERY SCHOOL</t>
  </si>
  <si>
    <t>117 HOPE ST</t>
  </si>
  <si>
    <t>06906-2505</t>
  </si>
  <si>
    <t>(203) 324-2449</t>
  </si>
  <si>
    <t>DCCC.13923</t>
  </si>
  <si>
    <t>SCHOOL AGE PROGRAM - HUCKLEBERRY HILL</t>
  </si>
  <si>
    <t>100 CANDLEWOOD LAKE ROAD- HUCKLEBERRY HILL SCH</t>
  </si>
  <si>
    <t>(203) 740-8165</t>
  </si>
  <si>
    <t>DCCC.13937</t>
  </si>
  <si>
    <t>LEARNING STUDIO</t>
  </si>
  <si>
    <t>I THOMPSON PL</t>
  </si>
  <si>
    <t>(203) 735-6605</t>
  </si>
  <si>
    <t>DCCC.13938</t>
  </si>
  <si>
    <t>LEBANON KIDS- LEBANON MIDDLE SCHOOL</t>
  </si>
  <si>
    <t>891 EXETER RD</t>
  </si>
  <si>
    <t>06249-1742</t>
  </si>
  <si>
    <t>(860) 642-4555</t>
  </si>
  <si>
    <t>DCCC.13939</t>
  </si>
  <si>
    <t>LIL` BLESSINGS ACADEMY DAY CARE</t>
  </si>
  <si>
    <t>77 SUBURBAN AVENUE</t>
  </si>
  <si>
    <t>(203) 330-1390</t>
  </si>
  <si>
    <t>DCCC.13946</t>
  </si>
  <si>
    <t>CREATING KIDS AT THE CT CHILDREN'S MUSEUM</t>
  </si>
  <si>
    <t>22 WALL ST</t>
  </si>
  <si>
    <t>06511-6528</t>
  </si>
  <si>
    <t>(203) 789-1622</t>
  </si>
  <si>
    <t>DCCC.13947</t>
  </si>
  <si>
    <t>CAROUSEL PRESCHOOL</t>
  </si>
  <si>
    <t>23 FRANCE ST</t>
  </si>
  <si>
    <t>06851-3804</t>
  </si>
  <si>
    <t>(203) 847-1276</t>
  </si>
  <si>
    <t>DCCC.13951</t>
  </si>
  <si>
    <t>KINDERCARE LEARNING CENTER #070279</t>
  </si>
  <si>
    <t>197 SCOTT SWAMP ROAD</t>
  </si>
  <si>
    <t>(860) 676-8298</t>
  </si>
  <si>
    <t>DCCC.13953</t>
  </si>
  <si>
    <t>ST MARK'S PRESCHOOL</t>
  </si>
  <si>
    <t>111 OENOKE RDG</t>
  </si>
  <si>
    <t>06840-4105</t>
  </si>
  <si>
    <t>(203) 972-7888</t>
  </si>
  <si>
    <t>DCCC.13954</t>
  </si>
  <si>
    <t>TUNXIS CTC EARLY CHILDHOOD CENTER</t>
  </si>
  <si>
    <t>271 SCOTT SWAMP RD</t>
  </si>
  <si>
    <t>06032-3324</t>
  </si>
  <si>
    <t>(860) 773-1350</t>
  </si>
  <si>
    <t>DCCC.13958</t>
  </si>
  <si>
    <t>STEPPING STONES EARLY LEARNING CENTER</t>
  </si>
  <si>
    <t>742 UPPER MAPLE ST</t>
  </si>
  <si>
    <t>KILLINGLY</t>
  </si>
  <si>
    <t>06239-1436</t>
  </si>
  <si>
    <t>(860) 774-2548</t>
  </si>
  <si>
    <t>DANIELSON</t>
  </si>
  <si>
    <t>DCCC.13969</t>
  </si>
  <si>
    <t>FIRST CHURCH OF CHRIST PRESCHOOL</t>
  </si>
  <si>
    <t>250 MAIN ST</t>
  </si>
  <si>
    <t>06109-1826</t>
  </si>
  <si>
    <t>(860) 529-1575</t>
  </si>
  <si>
    <t>DCCC.13979</t>
  </si>
  <si>
    <t>LIL CRITTERS PRESCHOOL</t>
  </si>
  <si>
    <t>10 LEWIS ST</t>
  </si>
  <si>
    <t>06851-4704</t>
  </si>
  <si>
    <t>(203) 847-4220</t>
  </si>
  <si>
    <t>DCCC.13981</t>
  </si>
  <si>
    <t>CHAPMAN Y - LATCH KEY CENTER</t>
  </si>
  <si>
    <t>38 COUNTRY CLUB ROAD</t>
  </si>
  <si>
    <t>(203) 272-3154</t>
  </si>
  <si>
    <t>DCCC.13982</t>
  </si>
  <si>
    <t>COLCHESTER KIDS</t>
  </si>
  <si>
    <t>224 NORWICH AVE</t>
  </si>
  <si>
    <t>06415-1227</t>
  </si>
  <si>
    <t>(860) 537-6688</t>
  </si>
  <si>
    <t>7 years-10 years</t>
  </si>
  <si>
    <t>DCCC.13985</t>
  </si>
  <si>
    <t>STRTFD YMCA C C PROG@ STRTFD ACAD/JOHNSON HOUSE</t>
  </si>
  <si>
    <t>719 BIRDSEYE ST</t>
  </si>
  <si>
    <t>06615-6827</t>
  </si>
  <si>
    <t>DCCC.13987</t>
  </si>
  <si>
    <t>TEAM - EGAN CENTER</t>
  </si>
  <si>
    <t>35 MATTHEWS ST</t>
  </si>
  <si>
    <t>06460-5065</t>
  </si>
  <si>
    <t>(203) 877-2849</t>
  </si>
  <si>
    <t>DCCC.13992</t>
  </si>
  <si>
    <t>WALLINGFORD YMCA COOK HILL SCHOOL</t>
  </si>
  <si>
    <t>57 HALL RD</t>
  </si>
  <si>
    <t>06492-3414</t>
  </si>
  <si>
    <t>(203) 284-1171</t>
  </si>
  <si>
    <t>DCCC.13993</t>
  </si>
  <si>
    <t>WALLINGFORD YMCA MOSES Y BEACH SCHOOL</t>
  </si>
  <si>
    <t>340 NORTH MAIN STREET- MOSES BEACH SCHOOL</t>
  </si>
  <si>
    <t>(203) 284-1255</t>
  </si>
  <si>
    <t>DCCC.13998</t>
  </si>
  <si>
    <t>NEW LONDON DAY NURSERY</t>
  </si>
  <si>
    <t>7 VAUXHALL ST</t>
  </si>
  <si>
    <t>NEW LONDON</t>
  </si>
  <si>
    <t>06320-5711</t>
  </si>
  <si>
    <t>(860) 442-2797</t>
  </si>
  <si>
    <t>DCCC.14007</t>
  </si>
  <si>
    <t>CHILD WORKS PRE-SCHOOL</t>
  </si>
  <si>
    <t>3 GARVIN ST</t>
  </si>
  <si>
    <t>06320-5613</t>
  </si>
  <si>
    <t>(860) 443-4462</t>
  </si>
  <si>
    <t>DCCC.14013</t>
  </si>
  <si>
    <t>PRECIOUS MOMENTS DAY CARE CENTER</t>
  </si>
  <si>
    <t>8 EDMOND RD</t>
  </si>
  <si>
    <t>06801-3101</t>
  </si>
  <si>
    <t>(203) 743-6368</t>
  </si>
  <si>
    <t>DCCC.14021</t>
  </si>
  <si>
    <t>JOAN MELBER WARBURG EARLY CHILDHOOD</t>
  </si>
  <si>
    <t>22 BRIDGE ST</t>
  </si>
  <si>
    <t>06830-5238</t>
  </si>
  <si>
    <t>(203) 629-2822</t>
  </si>
  <si>
    <t>DCCC.14022</t>
  </si>
  <si>
    <t>KINDERCARE LEARNING CENTER #070292</t>
  </si>
  <si>
    <t>1260 WINSTED RD</t>
  </si>
  <si>
    <t>06790-2940</t>
  </si>
  <si>
    <t>(860) 496-8687</t>
  </si>
  <si>
    <t>DCCC.14027</t>
  </si>
  <si>
    <t>HAMDEN YOUTH SERVICES BUREAU CHILD CARE PROGRAM</t>
  </si>
  <si>
    <t>11 PINE ST</t>
  </si>
  <si>
    <t>06514-4924</t>
  </si>
  <si>
    <t>(203) 777-2610</t>
  </si>
  <si>
    <t>DCCC.14032</t>
  </si>
  <si>
    <t>BASREP INC</t>
  </si>
  <si>
    <t>236 MAIN ST BLDG 3</t>
  </si>
  <si>
    <t>DURHAM</t>
  </si>
  <si>
    <t>06422-1611</t>
  </si>
  <si>
    <t>(860) 349-1819</t>
  </si>
  <si>
    <t>DCCC.14048</t>
  </si>
  <si>
    <t>ST MARK'S DAY CARE</t>
  </si>
  <si>
    <t>368-70  NEWFIELD AVENUE</t>
  </si>
  <si>
    <t>(203) 335-3828</t>
  </si>
  <si>
    <t>DCCC.14049</t>
  </si>
  <si>
    <t>DUCK POND DAY CARE- BRANFORD</t>
  </si>
  <si>
    <t>30 JEFFERSON RD</t>
  </si>
  <si>
    <t>06405-4110</t>
  </si>
  <si>
    <t>(203) 481-8170</t>
  </si>
  <si>
    <t>DCCC.14052</t>
  </si>
  <si>
    <t>REGION 15BAS PROGRAM -GAINFIELD ELEM SCHOOL</t>
  </si>
  <si>
    <t>307 OLD FIELD RD</t>
  </si>
  <si>
    <t>06488-2282</t>
  </si>
  <si>
    <t>(203) 264-1020</t>
  </si>
  <si>
    <t>DCCC.14055</t>
  </si>
  <si>
    <t>REG 15 BAS PROG MIDDLEBURY ELEM SCHOOL</t>
  </si>
  <si>
    <t>WHITTEMORE ROAD- MIDDLEBURY ELEM SCHOOL</t>
  </si>
  <si>
    <t>(203) 598-7625</t>
  </si>
  <si>
    <t>DCCC.14058</t>
  </si>
  <si>
    <t>SCHOOL AGE PROGRAM - ANN ANTOLINI</t>
  </si>
  <si>
    <t>30 ANTOLINI RD</t>
  </si>
  <si>
    <t>06057-3326</t>
  </si>
  <si>
    <t>(203) 482-7349</t>
  </si>
  <si>
    <t>DCCC.14059</t>
  </si>
  <si>
    <t>TRUMBULL LOVES CHILDREN - DANIELS FARM</t>
  </si>
  <si>
    <t>710 DANIELS FARM ROAD</t>
  </si>
  <si>
    <t>(203) 459-1334</t>
  </si>
  <si>
    <t>DCCC.14060</t>
  </si>
  <si>
    <t>TLC  - MIDDLEBROOK</t>
  </si>
  <si>
    <t>220 MIDDLEBROOKS AVENUE</t>
  </si>
  <si>
    <t>(203) 459-8088</t>
  </si>
  <si>
    <t>DCCC.14061</t>
  </si>
  <si>
    <t>WESLEY LEARNING CENTER</t>
  </si>
  <si>
    <t>92 CHURCH HILL ROAD</t>
  </si>
  <si>
    <t>(203) 426-6149</t>
  </si>
  <si>
    <t>DCCC.14065</t>
  </si>
  <si>
    <t>CHILD LINK- JENNINGS SCHL PTA- SACC AFT SCHL PGM</t>
  </si>
  <si>
    <t>31 PALM DR</t>
  </si>
  <si>
    <t>06825-3225</t>
  </si>
  <si>
    <t>(203) 372-7745</t>
  </si>
  <si>
    <t>DCCC.14066</t>
  </si>
  <si>
    <t>DAY CARE CENTER OF NEW CANAAN</t>
  </si>
  <si>
    <t>156 SOUTH AVE</t>
  </si>
  <si>
    <t>06840-5748</t>
  </si>
  <si>
    <t>(203) 966-9247</t>
  </si>
  <si>
    <t>DCCC.14073</t>
  </si>
  <si>
    <t>POLK AFTER SCHOOL CHILD CARE PROGRAM</t>
  </si>
  <si>
    <t>437 BUCKINGHAM STREET</t>
  </si>
  <si>
    <t>(203) 441-1531</t>
  </si>
  <si>
    <t>DCCC.14076</t>
  </si>
  <si>
    <t>TRINITY COLLEGE COMM CHILD CENTER- CAMPUS CARE</t>
  </si>
  <si>
    <t>300 SUMMIT STREET- CLEMENS BUILDING</t>
  </si>
  <si>
    <t>(860) 297-5207</t>
  </si>
  <si>
    <t>DCCC.14078</t>
  </si>
  <si>
    <t>WALLINGFORD YMCA PONDHILL SCHOOL</t>
  </si>
  <si>
    <t>299 POND HILL ROAD- POND HILL SCHOOL</t>
  </si>
  <si>
    <t>(203) 265-7776</t>
  </si>
  <si>
    <t>DCCC.14086</t>
  </si>
  <si>
    <t>COMO KIDS PROGRAM-DEANS MILL SCHOOL- B/A</t>
  </si>
  <si>
    <t>35 DEANS MILL RD</t>
  </si>
  <si>
    <t>06378-2104</t>
  </si>
  <si>
    <t>(860) 535-2235</t>
  </si>
  <si>
    <t>DCCC.14087</t>
  </si>
  <si>
    <t>COMO KIDS PROGRAM- WEST VINE SITE- B/A SCHOOL</t>
  </si>
  <si>
    <t>17 WEST VINE STREET-WEST VINE STREET SCHOOL</t>
  </si>
  <si>
    <t>PAWCATUCK</t>
  </si>
  <si>
    <t>DCCC.14092</t>
  </si>
  <si>
    <t>JUDSON SCHOOL AFTER SCHOOL PROGRAM</t>
  </si>
  <si>
    <t>124 HAMILTON LANE- JUDSON SCHOOL</t>
  </si>
  <si>
    <t>(203) 509-7075</t>
  </si>
  <si>
    <t>DCCC.14097</t>
  </si>
  <si>
    <t>WALLINGFORD YMCA HIGHLAND SCHOOL</t>
  </si>
  <si>
    <t>200 HIGHLAND AVENUE- HIGHLAND SCHOOL</t>
  </si>
  <si>
    <t>(203) 265-7777</t>
  </si>
  <si>
    <t>DCCC.14100</t>
  </si>
  <si>
    <t>NATHAN HALE BEFORE/AFTER SCHOOL PROGRAM</t>
  </si>
  <si>
    <t>277 ATKINS STREET EXT</t>
  </si>
  <si>
    <t>06450-3405</t>
  </si>
  <si>
    <t>6 years-12 years</t>
  </si>
  <si>
    <t>DCCC.14107</t>
  </si>
  <si>
    <t>SONSHINE CHRISTIAN CHILDREN'S CENTER</t>
  </si>
  <si>
    <t>718 WEST AVE</t>
  </si>
  <si>
    <t>06850-3302</t>
  </si>
  <si>
    <t>(203) 831-8349</t>
  </si>
  <si>
    <t>DCCC.14115</t>
  </si>
  <si>
    <t>YMCA SCHOOL AGE - JOEL SCHOOL</t>
  </si>
  <si>
    <t>GLENWOOD CIRCLE - JOEL SCHOOL</t>
  </si>
  <si>
    <t>(860) 575-7552</t>
  </si>
  <si>
    <t>DCCC.14122</t>
  </si>
  <si>
    <t>KID'S CORNER PRESCHOOL</t>
  </si>
  <si>
    <t>2 ARMSTRONG CT</t>
  </si>
  <si>
    <t>06830-6134</t>
  </si>
  <si>
    <t>(203) 869-2730</t>
  </si>
  <si>
    <t>DCCC.14123</t>
  </si>
  <si>
    <t>APPLE TREE PRESCHOOL</t>
  </si>
  <si>
    <t>131 STRAWBERRY HILL AVE</t>
  </si>
  <si>
    <t>06851-5930</t>
  </si>
  <si>
    <t>(203) 866-8933</t>
  </si>
  <si>
    <t>DCCC.14134</t>
  </si>
  <si>
    <t>REG 15 BAS PROG- POMPERAUG EL SCHOOL</t>
  </si>
  <si>
    <t>607 MAIN STREET SOUTH</t>
  </si>
  <si>
    <t>(203) 262-8160</t>
  </si>
  <si>
    <t>DCCC.14135</t>
  </si>
  <si>
    <t>TEDDY BEAR CORNER</t>
  </si>
  <si>
    <t>273 VILLA AVE</t>
  </si>
  <si>
    <t>06825-1944</t>
  </si>
  <si>
    <t>(203) 330-0302</t>
  </si>
  <si>
    <t>DCCC.14136</t>
  </si>
  <si>
    <t>LITTLE NURSERY SCHOOL</t>
  </si>
  <si>
    <t>154 ORCHARD ST</t>
  </si>
  <si>
    <t>06029-4213</t>
  </si>
  <si>
    <t>(860) 871-2241</t>
  </si>
  <si>
    <t>DCCC.14143</t>
  </si>
  <si>
    <t>CHILDREN'S CENTER OF COS COB</t>
  </si>
  <si>
    <t>300 BOSTON POST ROAD- COS COB SCHOOL</t>
  </si>
  <si>
    <t>(203) 625-5569</t>
  </si>
  <si>
    <t>DCCC.14150</t>
  </si>
  <si>
    <t>NEW FAIRFIELD BRIGHT BEGINNINGS</t>
  </si>
  <si>
    <t>74 RTE 37 - THE VILLAGE GREEN</t>
  </si>
  <si>
    <t>NEW FAIRFIELD</t>
  </si>
  <si>
    <t>(203) 746-5994</t>
  </si>
  <si>
    <t>6 weeks-16 years</t>
  </si>
  <si>
    <t>DCCC.14155</t>
  </si>
  <si>
    <t>VILLAGE STRAWBERRY PATCH NS-DCC</t>
  </si>
  <si>
    <t>100 BANK STREET</t>
  </si>
  <si>
    <t>(203) 881-2055</t>
  </si>
  <si>
    <t>DCCC.14163</t>
  </si>
  <si>
    <t>TORRINGTON CHILD CARE CENTER</t>
  </si>
  <si>
    <t>338 KENNEDY DRIVE</t>
  </si>
  <si>
    <t>(860) 482-2621</t>
  </si>
  <si>
    <t>DCCC.14165</t>
  </si>
  <si>
    <t>GREAT BEGINNINGS- EAST STREET</t>
  </si>
  <si>
    <t>195 EAST STREET</t>
  </si>
  <si>
    <t>(860) 747-1679</t>
  </si>
  <si>
    <t>DCCC.14166</t>
  </si>
  <si>
    <t>APPLE TREE LEARNING CENTER- VERNON</t>
  </si>
  <si>
    <t>170 HARTFORD TPKE</t>
  </si>
  <si>
    <t>06066-5260</t>
  </si>
  <si>
    <t>(860) 643-2757</t>
  </si>
  <si>
    <t>DCCC.14169</t>
  </si>
  <si>
    <t>KINDERCARE LEARNING CENTER #070294</t>
  </si>
  <si>
    <t>555 LONG WHARF DR</t>
  </si>
  <si>
    <t>06511-6107</t>
  </si>
  <si>
    <t>(203) 865-0020</t>
  </si>
  <si>
    <t>DCCC.14170</t>
  </si>
  <si>
    <t>CHILDREN'S GARDEN</t>
  </si>
  <si>
    <t>70 BRADLEY ROAD</t>
  </si>
  <si>
    <t>(203) 387-7018</t>
  </si>
  <si>
    <t>DCCC.14175</t>
  </si>
  <si>
    <t>WALLINGFORD COMMUNITY DAY CARE</t>
  </si>
  <si>
    <t>80 WHARTON BROOK DR</t>
  </si>
  <si>
    <t>06492-4840</t>
  </si>
  <si>
    <t>(203) 294-4176</t>
  </si>
  <si>
    <t>DCCC.14177</t>
  </si>
  <si>
    <t>PRESCHOOL OF WEST HARTFORD</t>
  </si>
  <si>
    <t>1 WESTMINSTER DRIVE</t>
  </si>
  <si>
    <t>(860) 561-3241</t>
  </si>
  <si>
    <t>DCCC.14181</t>
  </si>
  <si>
    <t>CHILDREN'S CREATIVE LEARNING CENTER</t>
  </si>
  <si>
    <t>104 ELM STREET</t>
  </si>
  <si>
    <t>(203) 271-1147</t>
  </si>
  <si>
    <t>DCCC.14182</t>
  </si>
  <si>
    <t>WALLINGFORD FAMILY YMCA- ROCK HILL</t>
  </si>
  <si>
    <t>911 DURHAM ROAD- ROCK HILL SCHOOL</t>
  </si>
  <si>
    <t>(203) 284-1562</t>
  </si>
  <si>
    <t>DCCC.14186</t>
  </si>
  <si>
    <t>TRUMBULL LOVES CHILDREN INC- JANE RYAN</t>
  </si>
  <si>
    <t>210 PARK LANE</t>
  </si>
  <si>
    <t>(203) 261-7244</t>
  </si>
  <si>
    <t>DCCC.14192</t>
  </si>
  <si>
    <t>ROOM TO GROW- LITCHFIELD</t>
  </si>
  <si>
    <t>405A BANTAM RD</t>
  </si>
  <si>
    <t>06759-3327</t>
  </si>
  <si>
    <t>(860) 567-8422</t>
  </si>
  <si>
    <t>DCCC.14195</t>
  </si>
  <si>
    <t>WILTON FAMILY YMCA NURSERY SCHOOL</t>
  </si>
  <si>
    <t>DCCC.14201</t>
  </si>
  <si>
    <t>NAUGATUCK VALLEY COMM-TECH COLLEGE CHILD DEV CTR</t>
  </si>
  <si>
    <t>750 CHASE PKWY</t>
  </si>
  <si>
    <t>06708-3011</t>
  </si>
  <si>
    <t>(203) 596-8604</t>
  </si>
  <si>
    <t>DCCC.14214</t>
  </si>
  <si>
    <t>INDIAN VALLEY YMCA LAKE STREET LATCHKEY</t>
  </si>
  <si>
    <t>201 LAKE STREET- LAKE STREET ELEMENTARY SCHOOL</t>
  </si>
  <si>
    <t>(860) 645-8205</t>
  </si>
  <si>
    <t>DCCC.14215</t>
  </si>
  <si>
    <t>JORDAN PRE-SCHOOL AND DAY CARE</t>
  </si>
  <si>
    <t>430 MARGARET HENRY RD</t>
  </si>
  <si>
    <t>STERLING</t>
  </si>
  <si>
    <t>06377-1510</t>
  </si>
  <si>
    <t>(860) 774-1881</t>
  </si>
  <si>
    <t>DCCC.14216</t>
  </si>
  <si>
    <t>KIDS OF CHATHAM ORG @ EAST HAMPTON MIDDLE SCHOOL</t>
  </si>
  <si>
    <t>19 CHILDS RD</t>
  </si>
  <si>
    <t>06424-1709</t>
  </si>
  <si>
    <t>(860) 267-1049</t>
  </si>
  <si>
    <t>DCCC.14220</t>
  </si>
  <si>
    <t>KIDS KORNER @ MOODY SCHOOL</t>
  </si>
  <si>
    <t>300 COUNTRY CLUB RD</t>
  </si>
  <si>
    <t>06457-2302</t>
  </si>
  <si>
    <t>(860) 347-8200</t>
  </si>
  <si>
    <t>DCCC.14222</t>
  </si>
  <si>
    <t>SOUTH GLASTONBURY CONG CHURCH NURSERY SCHOOL</t>
  </si>
  <si>
    <t>30 HIGH ST</t>
  </si>
  <si>
    <t>06073-2208</t>
  </si>
  <si>
    <t>(860) 633-9554</t>
  </si>
  <si>
    <t>DCCC.14224</t>
  </si>
  <si>
    <t>THE LEARNING COMMUNITY</t>
  </si>
  <si>
    <t>112 ROSEMARY LN</t>
  </si>
  <si>
    <t>06492-3853</t>
  </si>
  <si>
    <t>(203) 697-2150</t>
  </si>
  <si>
    <t>DCCC.14225</t>
  </si>
  <si>
    <t>VALLEY SHORE YMCA AFTER SCHOOL PROGRAM</t>
  </si>
  <si>
    <t>105 GOODSPEED DR</t>
  </si>
  <si>
    <t>06498-1968</t>
  </si>
  <si>
    <t>(860) 391-2501</t>
  </si>
  <si>
    <t>DCCC.14237</t>
  </si>
  <si>
    <t>WILDWOOD CHRISTIAN SCHOOL PRESCHOOL</t>
  </si>
  <si>
    <t>35 WAWECUS HILL RD</t>
  </si>
  <si>
    <t>06360-4040</t>
  </si>
  <si>
    <t>(860) 887-7830</t>
  </si>
  <si>
    <t>DCCC.14239</t>
  </si>
  <si>
    <t>LITTLE MUNCHKIN DAY CARE</t>
  </si>
  <si>
    <t>11 ROUTE 39 N</t>
  </si>
  <si>
    <t>SHERMAN</t>
  </si>
  <si>
    <t>06784-1405</t>
  </si>
  <si>
    <t>(860) 354-5125</t>
  </si>
  <si>
    <t>DCCC.14242</t>
  </si>
  <si>
    <t>BRIGHT HORIZONS CHILDREN'S CENTER- STAMFORD</t>
  </si>
  <si>
    <t>300 STAMFORD PL</t>
  </si>
  <si>
    <t>06902-6765</t>
  </si>
  <si>
    <t>(203) 323-1972</t>
  </si>
  <si>
    <t>DCCC.14243</t>
  </si>
  <si>
    <t>NITZAN NURSERY SCHOOL</t>
  </si>
  <si>
    <t>109 EAST AVE</t>
  </si>
  <si>
    <t>06851-5013</t>
  </si>
  <si>
    <t>(203) 838-6019</t>
  </si>
  <si>
    <t>DCCC.14244</t>
  </si>
  <si>
    <t>OVER THE RAINBOW</t>
  </si>
  <si>
    <t>310 BROADWAY</t>
  </si>
  <si>
    <t>06518-2618</t>
  </si>
  <si>
    <t>(203) 287-0345</t>
  </si>
  <si>
    <t>DCCC.14248</t>
  </si>
  <si>
    <t>WOMEN'S LEAGUE CHILD DEVELOPMENT CENTER INC</t>
  </si>
  <si>
    <t>1695 MAIN STREET</t>
  </si>
  <si>
    <t>(860) 524-5969</t>
  </si>
  <si>
    <t>3 months-9 years</t>
  </si>
  <si>
    <t>DCCC.14250</t>
  </si>
  <si>
    <t>NEST DAY CARE &amp; LEARNING CENTER III</t>
  </si>
  <si>
    <t>984 SOUTHFORD ROAD</t>
  </si>
  <si>
    <t>(203) 758-9799</t>
  </si>
  <si>
    <t>DCCC.14257</t>
  </si>
  <si>
    <t>KINDERCARE LEARNING CENTER #070295</t>
  </si>
  <si>
    <t>1445 BOSTON POST RD</t>
  </si>
  <si>
    <t>06437-4338</t>
  </si>
  <si>
    <t>(203) 453-8781</t>
  </si>
  <si>
    <t>DCCC.14264</t>
  </si>
  <si>
    <t>FIRST CONG CHURCH DAY CARE &amp; NURSERY SCHOOL</t>
  </si>
  <si>
    <t>111 CHURCH DRIVE</t>
  </si>
  <si>
    <t>(203) 699-1169</t>
  </si>
  <si>
    <t>DCCC.14266</t>
  </si>
  <si>
    <t>NORTH STONINGTON CHRISTIAN ACADEMY</t>
  </si>
  <si>
    <t>12 STILLMAN RD</t>
  </si>
  <si>
    <t>NORTH STONINGTON</t>
  </si>
  <si>
    <t>06359-1733</t>
  </si>
  <si>
    <t>(860) 599-5071</t>
  </si>
  <si>
    <t>DCCC.14271</t>
  </si>
  <si>
    <t>CORNWALL CHILD CENTER</t>
  </si>
  <si>
    <t>8 CREAM HILL ROAD</t>
  </si>
  <si>
    <t>WEST CORNWALL</t>
  </si>
  <si>
    <t>(860) 672-6989</t>
  </si>
  <si>
    <t>DCCC.14279</t>
  </si>
  <si>
    <t>YW KIDSLINK IN BOLTON</t>
  </si>
  <si>
    <t>104 NOTCH RD</t>
  </si>
  <si>
    <t>06043-7431</t>
  </si>
  <si>
    <t>(860) 525-1163</t>
  </si>
  <si>
    <t>DCCC.14287</t>
  </si>
  <si>
    <t>KINDER GARDEN LEARNING CENTER</t>
  </si>
  <si>
    <t>20 S BROAD TER</t>
  </si>
  <si>
    <t>06450-7902</t>
  </si>
  <si>
    <t>(203) 686-1586</t>
  </si>
  <si>
    <t>DCCC.14288</t>
  </si>
  <si>
    <t>LOWER NAUGATUCK VALLEY SCHOOL EARLY CH ED</t>
  </si>
  <si>
    <t>80 HOWARD AVENUE</t>
  </si>
  <si>
    <t>(203) 734-8609</t>
  </si>
  <si>
    <t>DCCC.14290</t>
  </si>
  <si>
    <t>KIDS CASTLE CHILD CARE LEARNING CENTER</t>
  </si>
  <si>
    <t>777 FEDERAL RD</t>
  </si>
  <si>
    <t>06804-2038</t>
  </si>
  <si>
    <t>(203) 740-0044</t>
  </si>
  <si>
    <t>DCCC.14291</t>
  </si>
  <si>
    <t>DUCK POND DAY CARE- MILFORD</t>
  </si>
  <si>
    <t>132 NEW HAVEN AVENUE</t>
  </si>
  <si>
    <t>(203) 882-9132</t>
  </si>
  <si>
    <t>DCCC.14299</t>
  </si>
  <si>
    <t>BABY COTTAGE II</t>
  </si>
  <si>
    <t>1114 HOPE ST</t>
  </si>
  <si>
    <t>06907-1826</t>
  </si>
  <si>
    <t>(203) 461-9566</t>
  </si>
  <si>
    <t>DCCC.14300</t>
  </si>
  <si>
    <t>THE RIVERFRONT CHILDREN'S CENTER INC</t>
  </si>
  <si>
    <t>476 THAMES STREET</t>
  </si>
  <si>
    <t>(860) 445-8151</t>
  </si>
  <si>
    <t>DCCC.14307</t>
  </si>
  <si>
    <t>CHILD'S WORLD</t>
  </si>
  <si>
    <t>1245 FAIRFIELD AVE</t>
  </si>
  <si>
    <t>06605-1119</t>
  </si>
  <si>
    <t>(203) 330-0801</t>
  </si>
  <si>
    <t>3 years-16 years</t>
  </si>
  <si>
    <t>DCCC.14308</t>
  </si>
  <si>
    <t>KINDERCARE LEARNING CENTER #301483</t>
  </si>
  <si>
    <t>481 SPRING ST</t>
  </si>
  <si>
    <t>06040-6741</t>
  </si>
  <si>
    <t>(860) 646-1610</t>
  </si>
  <si>
    <t>DCCC.14314</t>
  </si>
  <si>
    <t>CHILD'S WORLD ACADEMY</t>
  </si>
  <si>
    <t>477 MAIN ST</t>
  </si>
  <si>
    <t>06468-1139</t>
  </si>
  <si>
    <t>(203) 261-6330</t>
  </si>
  <si>
    <t>DCCC.14318</t>
  </si>
  <si>
    <t>HUDSON COUNTRY MONTESSORI SCHOOL</t>
  </si>
  <si>
    <t>44A SHELTER ROCK RD</t>
  </si>
  <si>
    <t>06810-7050</t>
  </si>
  <si>
    <t>(203) 744-8088</t>
  </si>
  <si>
    <t>DCCC.14320</t>
  </si>
  <si>
    <t>TENDER CARE LEARNING CENTER- MIDDLETOWN</t>
  </si>
  <si>
    <t>800 EAST STREET</t>
  </si>
  <si>
    <t>(860) 632-2014</t>
  </si>
  <si>
    <t>DCCC.14322</t>
  </si>
  <si>
    <t>BALLESTRINI DAY CARE CENTER</t>
  </si>
  <si>
    <t>90 ROPE FERRY ROAD</t>
  </si>
  <si>
    <t>WATERFORD</t>
  </si>
  <si>
    <t>(860) 442-5073</t>
  </si>
  <si>
    <t>DCCC.14324</t>
  </si>
  <si>
    <t>KINDERCARE LEARNING CENTER #070296</t>
  </si>
  <si>
    <t>35 OLD STATE ROAD</t>
  </si>
  <si>
    <t>(203) 888-0479</t>
  </si>
  <si>
    <t>DCCC.14328</t>
  </si>
  <si>
    <t>NEW HAVEN YMCA YOUTH CENTER</t>
  </si>
  <si>
    <t>52 HOWE ST</t>
  </si>
  <si>
    <t>06511-4610</t>
  </si>
  <si>
    <t>(203) 776-9622</t>
  </si>
  <si>
    <t>DCCC.14336</t>
  </si>
  <si>
    <t>BIRCH MOUNTAIN DAY SCHOOL</t>
  </si>
  <si>
    <t>645 BIRCH MOUNTAIN ROAD</t>
  </si>
  <si>
    <t>(860) 649-2067</t>
  </si>
  <si>
    <t>DCCC.14337</t>
  </si>
  <si>
    <t>WEST HARTFORD EXTENDED EXPERIENCE- SMITH SCHOOL</t>
  </si>
  <si>
    <t>64 SAINT JAMES ST</t>
  </si>
  <si>
    <t>06119-2325</t>
  </si>
  <si>
    <t>(860) 232-0395</t>
  </si>
  <si>
    <t>DCCC.14338</t>
  </si>
  <si>
    <t>ELIZABETH CELOTTO CHILD CARE CENTER</t>
  </si>
  <si>
    <t>181 MITCHELL DR</t>
  </si>
  <si>
    <t>06511-2515</t>
  </si>
  <si>
    <t>(475)-220-7445</t>
  </si>
  <si>
    <t>DCCC.14342</t>
  </si>
  <si>
    <t>HERE WEE GROW</t>
  </si>
  <si>
    <t>330 HAZARD AVENUE</t>
  </si>
  <si>
    <t>(860) 749-2458</t>
  </si>
  <si>
    <t>DCCC.14345</t>
  </si>
  <si>
    <t>SCHOOL AGE PROGRAM - BARKHAMSTED</t>
  </si>
  <si>
    <t>67 RIPLEY HILL RD</t>
  </si>
  <si>
    <t>PLEASANT VALLEY</t>
  </si>
  <si>
    <t>06063-3329</t>
  </si>
  <si>
    <t>(860) 605-3397</t>
  </si>
  <si>
    <t>DCCC.14346</t>
  </si>
  <si>
    <t>CALVARY NURSERY SCHOOL</t>
  </si>
  <si>
    <t>27 CHURCH STREET- CALVARY EPISCOPAL CHURCH</t>
  </si>
  <si>
    <t>(860) 535-0398</t>
  </si>
  <si>
    <t>DCCC.14352</t>
  </si>
  <si>
    <t>RED BALLOON</t>
  </si>
  <si>
    <t>7 PARK STREET</t>
  </si>
  <si>
    <t>STAFFORD</t>
  </si>
  <si>
    <t>(860) 684-6985</t>
  </si>
  <si>
    <t>STAFFORD SPRINGS</t>
  </si>
  <si>
    <t>DCCC.14366</t>
  </si>
  <si>
    <t>ROOM TO GROW- NORWALK</t>
  </si>
  <si>
    <t>208 EAST AVENUE</t>
  </si>
  <si>
    <t>(203) 831-8200</t>
  </si>
  <si>
    <t>DCCC.14369</t>
  </si>
  <si>
    <t>GUILFORD BEFORE &amp; AFTER SCHOOL PROGRAM - COX</t>
  </si>
  <si>
    <t>143 THREE MILE COURSE ROAD- COX SCHOOL</t>
  </si>
  <si>
    <t>(203) 458-3746</t>
  </si>
  <si>
    <t>DCCC.14370</t>
  </si>
  <si>
    <t>GUILFORD BEFORE &amp; AFTER SCH PROGRAM- CALVIN LEETE</t>
  </si>
  <si>
    <t>280 S UNION ST</t>
  </si>
  <si>
    <t>06437-2825</t>
  </si>
  <si>
    <t>(203) 453-0045</t>
  </si>
  <si>
    <t>DCCC.14371</t>
  </si>
  <si>
    <t>GUILFORD BEFORE &amp; AFTER SCHOOL PROG- G LAKES SCH</t>
  </si>
  <si>
    <t>40 MAUPAS ROAD- GUILFORD LAKES SCHOOL</t>
  </si>
  <si>
    <t>(203) 453-3850</t>
  </si>
  <si>
    <t>DCCC.14380</t>
  </si>
  <si>
    <t>CRT - THOMAS RITTER CENTER</t>
  </si>
  <si>
    <t>555 WINDSOR ST</t>
  </si>
  <si>
    <t>06120-2418</t>
  </si>
  <si>
    <t>(860) 560-5402</t>
  </si>
  <si>
    <t>DCCC.14384</t>
  </si>
  <si>
    <t>KIDS KORNER AT VALLEY VIEW SCHOOL</t>
  </si>
  <si>
    <t>06480-1656</t>
  </si>
  <si>
    <t>(860) 342-1573</t>
  </si>
  <si>
    <t>DCCC.14387</t>
  </si>
  <si>
    <t>TWIN LAKE CHILDREN'S CENTER</t>
  </si>
  <si>
    <t>999 FOXON ROAD- RTE 80</t>
  </si>
  <si>
    <t>(203) 484-2800</t>
  </si>
  <si>
    <t>DCCC.14388</t>
  </si>
  <si>
    <t>CHESHIRE COMMUNITY YMCA CHILD CARE CENTER</t>
  </si>
  <si>
    <t>DCCC.14392</t>
  </si>
  <si>
    <t>STORK CLUB- ORANGE</t>
  </si>
  <si>
    <t>801 BALDWIN ROAD</t>
  </si>
  <si>
    <t>(203) 891-0599</t>
  </si>
  <si>
    <t>DCCC.14393</t>
  </si>
  <si>
    <t>HOUSATONIC DAY CARE</t>
  </si>
  <si>
    <t>30B SALMON KILL ROAD</t>
  </si>
  <si>
    <t>(860) 435-9694</t>
  </si>
  <si>
    <t>DCCC.14395</t>
  </si>
  <si>
    <t>GREAT EXPECTATIONS DAY CARE &amp; LEARNING CENTER</t>
  </si>
  <si>
    <t>1235 SOUTHFORD RD</t>
  </si>
  <si>
    <t>06488-2478</t>
  </si>
  <si>
    <t>(203) 262-8554</t>
  </si>
  <si>
    <t>DCCC.14402</t>
  </si>
  <si>
    <t>CORNERSTONE CHILDREN'S CENTER</t>
  </si>
  <si>
    <t>16 HICKORY ST</t>
  </si>
  <si>
    <t>06611-3514</t>
  </si>
  <si>
    <t>(203) 261-0499</t>
  </si>
  <si>
    <t>DCCC.14413</t>
  </si>
  <si>
    <t>FALLS VILLAGE DAY CARE CENTER</t>
  </si>
  <si>
    <t>35 PAGE RD</t>
  </si>
  <si>
    <t>FALLS VILLAGE</t>
  </si>
  <si>
    <t>06031-1111</t>
  </si>
  <si>
    <t>(860) 824-0882</t>
  </si>
  <si>
    <t>DCCC.14425</t>
  </si>
  <si>
    <t>ABCD INNER CITY CHILDREN'S DAYCARE CENTER</t>
  </si>
  <si>
    <t>(203) 366-8241</t>
  </si>
  <si>
    <t>DCCC.14427</t>
  </si>
  <si>
    <t>CASTLE</t>
  </si>
  <si>
    <t>396 HALLS HILL RD</t>
  </si>
  <si>
    <t>06415-1452</t>
  </si>
  <si>
    <t>(860) 537-0214</t>
  </si>
  <si>
    <t>DCCC.14430</t>
  </si>
  <si>
    <t>NEW ENGLAND COUNTRY DAY SCHOOL</t>
  </si>
  <si>
    <t>27 KENOSIA AVENUE</t>
  </si>
  <si>
    <t>(203) 798-1964</t>
  </si>
  <si>
    <t>DCCC.14444</t>
  </si>
  <si>
    <t>KIDS KORNER @ SPENCER SCHOOL</t>
  </si>
  <si>
    <t>207 WESTFIELD ST</t>
  </si>
  <si>
    <t>06457-2042</t>
  </si>
  <si>
    <t>(860) 346-4536</t>
  </si>
  <si>
    <t>DCCC.14445</t>
  </si>
  <si>
    <t>CREATIVE DEVELOPMENT DAY CARE</t>
  </si>
  <si>
    <t>6961 MAIN ST</t>
  </si>
  <si>
    <t>06611-1335</t>
  </si>
  <si>
    <t>(203) 268-1106</t>
  </si>
  <si>
    <t>DCCC.14448</t>
  </si>
  <si>
    <t>TRUMBULL LOVES CHILDREN INC- TASHUA</t>
  </si>
  <si>
    <t>410 STONEHOUSE ROAD</t>
  </si>
  <si>
    <t>(203) 459-2966</t>
  </si>
  <si>
    <t>DCCC.14449</t>
  </si>
  <si>
    <t>TPDCC PLYMOUTH CENTER B/A SCHOOL PROGRAM</t>
  </si>
  <si>
    <t>107 NORTH STREET</t>
  </si>
  <si>
    <t>PLYMOUTH</t>
  </si>
  <si>
    <t>(860) 283-1386</t>
  </si>
  <si>
    <t>9 N RIVERSIDE AVE</t>
  </si>
  <si>
    <t>TERRYVILLE</t>
  </si>
  <si>
    <t>06786-5113</t>
  </si>
  <si>
    <t>DCCC.14454</t>
  </si>
  <si>
    <t>TORRINGTON SCHOOL AGE PROGRAM</t>
  </si>
  <si>
    <t>800 CHARLES ST</t>
  </si>
  <si>
    <t>06790-3495</t>
  </si>
  <si>
    <t>(860) 304-4378</t>
  </si>
  <si>
    <t>DCCC.14455</t>
  </si>
  <si>
    <t>GREENKNOLL CHILDREN'S CENTER ANNEX</t>
  </si>
  <si>
    <t>60 OLD NEW MILFORD RD</t>
  </si>
  <si>
    <t>06804-2430</t>
  </si>
  <si>
    <t>(203) 775-2840</t>
  </si>
  <si>
    <t>DCCC.14456</t>
  </si>
  <si>
    <t>BUILDING BLOCKS CHILD CARE &amp; PRESCHOOL</t>
  </si>
  <si>
    <t>84 MAIN ST</t>
  </si>
  <si>
    <t>NORTH GROSVENORDALE</t>
  </si>
  <si>
    <t>06255-1712</t>
  </si>
  <si>
    <t>(860) 923-2162</t>
  </si>
  <si>
    <t>DCCC.14461</t>
  </si>
  <si>
    <t>STRATFORD YMCA EXTENDED DAY- FRANKLIN SCHOOL</t>
  </si>
  <si>
    <t>1895 BARNUM AVE</t>
  </si>
  <si>
    <t>06614-5307</t>
  </si>
  <si>
    <t>DCCC.14462</t>
  </si>
  <si>
    <t>HELEN KING REYNOLDS PRIVATE SCHOOL</t>
  </si>
  <si>
    <t>868 E BROADWAY</t>
  </si>
  <si>
    <t>06615-5910</t>
  </si>
  <si>
    <t>(203) 375-1687</t>
  </si>
  <si>
    <t>DCCC.14464</t>
  </si>
  <si>
    <t>CHILD'S PLACE</t>
  </si>
  <si>
    <t>80 SOUTH ROAD</t>
  </si>
  <si>
    <t>(860) 749-7333</t>
  </si>
  <si>
    <t>DCCC.14465</t>
  </si>
  <si>
    <t>JACK AND JILL DAY CARE CENTER</t>
  </si>
  <si>
    <t>1287 PECK LANE</t>
  </si>
  <si>
    <t>(203) 272-5716</t>
  </si>
  <si>
    <t>DCCC.14468</t>
  </si>
  <si>
    <t>WALLINGFORD  YMCA MARY G FRITZ</t>
  </si>
  <si>
    <t>415 CHURCH ST</t>
  </si>
  <si>
    <t>06492-2209</t>
  </si>
  <si>
    <t>(203) 294-9733</t>
  </si>
  <si>
    <t>7 years-12 years</t>
  </si>
  <si>
    <t>DCCC.14475</t>
  </si>
  <si>
    <t>GREAT BEGINNINGS MONTESSORI SCHOOL</t>
  </si>
  <si>
    <t>148 BEACH ROAD</t>
  </si>
  <si>
    <t>(203) 254-8208</t>
  </si>
  <si>
    <t>DCCC.14477</t>
  </si>
  <si>
    <t>FIRST STEP PRESCHOOL</t>
  </si>
  <si>
    <t>28 STATE ROUTE 39</t>
  </si>
  <si>
    <t>06812-4029</t>
  </si>
  <si>
    <t>(203) 746-5197</t>
  </si>
  <si>
    <t>DCCC.14507</t>
  </si>
  <si>
    <t>LITTLE ANGELS CHILDCARE &amp; LEARNING CENTER</t>
  </si>
  <si>
    <t>353 SCOTT SWAMP RD</t>
  </si>
  <si>
    <t>06032-3448</t>
  </si>
  <si>
    <t>(860) 677-6848</t>
  </si>
  <si>
    <t>DCCC.14508</t>
  </si>
  <si>
    <t>PUMPKIN PRESCHOOL OF WESTPORT</t>
  </si>
  <si>
    <t>15 BURR RD</t>
  </si>
  <si>
    <t>06880-4220</t>
  </si>
  <si>
    <t>(203) 226-1277</t>
  </si>
  <si>
    <t>DCCC.14510</t>
  </si>
  <si>
    <t>EARLY CHILDHOOD LABORATORY SCHOOL</t>
  </si>
  <si>
    <t>900 LAFAYETTE BLVD</t>
  </si>
  <si>
    <t>06604-4704</t>
  </si>
  <si>
    <t>(203) 332-5030</t>
  </si>
  <si>
    <t>DCCC.14511</t>
  </si>
  <si>
    <t>GREAT EXPECTATIONS ANNEX</t>
  </si>
  <si>
    <t>1225 SOUTHFORD RD</t>
  </si>
  <si>
    <t>DCCC.14513</t>
  </si>
  <si>
    <t>SEYMOUR-OXFORD NURSERY &amp; CC ASSOC- BUNGAY</t>
  </si>
  <si>
    <t>35 BUNGAY RD</t>
  </si>
  <si>
    <t>06483-2521</t>
  </si>
  <si>
    <t>(203) 881-2828</t>
  </si>
  <si>
    <t>DCCC.14519</t>
  </si>
  <si>
    <t>CRT - CHILDREN'S LEARNING CENTER</t>
  </si>
  <si>
    <t>211 LAUREL ST</t>
  </si>
  <si>
    <t>06105-3448</t>
  </si>
  <si>
    <t>(860) 560-5487</t>
  </si>
  <si>
    <t>DCCC.14527</t>
  </si>
  <si>
    <t>GREENWICH KOKUSAI GAKUEN/INTERNATIONAL PRESCHOOL/KDG</t>
  </si>
  <si>
    <t>521 EAST PUTNAM AVE</t>
  </si>
  <si>
    <t>06807-2506</t>
  </si>
  <si>
    <t>(203) 629-5567</t>
  </si>
  <si>
    <t>DCCC.15020</t>
  </si>
  <si>
    <t>BRIGHT &amp; EARLY CHILDREN'S LEARNING CENTERS I</t>
  </si>
  <si>
    <t>861 MIDDLE ST</t>
  </si>
  <si>
    <t>06457-1540</t>
  </si>
  <si>
    <t>(860) 635-0544</t>
  </si>
  <si>
    <t>DCCC.15021</t>
  </si>
  <si>
    <t>RISE &amp; SHINE NURSERY SCHOOL</t>
  </si>
  <si>
    <t>40 DEFOREST STREET</t>
  </si>
  <si>
    <t>(860) 945-3101</t>
  </si>
  <si>
    <t>DCCC.15031</t>
  </si>
  <si>
    <t>JONI'S CHILD CARE- HARTFORD</t>
  </si>
  <si>
    <t>1 STATE STREET</t>
  </si>
  <si>
    <t>(860) 549-2422</t>
  </si>
  <si>
    <t>DCCC.15034</t>
  </si>
  <si>
    <t>NEWTOWN SCHOOL AGE CHILD CARE- HAWLEY</t>
  </si>
  <si>
    <t>29 CHURCH HILL RD</t>
  </si>
  <si>
    <t>06470-1612</t>
  </si>
  <si>
    <t>(203) 297-1110</t>
  </si>
  <si>
    <t>DCCC.15041</t>
  </si>
  <si>
    <t>REGION #15 BAS PROGRAM - LONGMEADOW ELEM SCHOOL</t>
  </si>
  <si>
    <t>65 NORTH BENSON STREET</t>
  </si>
  <si>
    <t>(203) 758-9891</t>
  </si>
  <si>
    <t>DCCC.15046</t>
  </si>
  <si>
    <t>STRATFORD YMCA EXTENDED DAY @ NICHOLS</t>
  </si>
  <si>
    <t>396 NICHOLS AVE</t>
  </si>
  <si>
    <t>06614-3906</t>
  </si>
  <si>
    <t>(203) 378-8031</t>
  </si>
  <si>
    <t>DCCC.15051</t>
  </si>
  <si>
    <t>BURLINGTON ACADEMY OF LEARNING- 10 COVEY ROAD</t>
  </si>
  <si>
    <t>10 COVEY RD</t>
  </si>
  <si>
    <t>06013-1720</t>
  </si>
  <si>
    <t>(860) 675-3598</t>
  </si>
  <si>
    <t>DCCC.15052</t>
  </si>
  <si>
    <t>LITTLE RED SCHOOLHOUSE</t>
  </si>
  <si>
    <t>5958 MAIN ST</t>
  </si>
  <si>
    <t>06611-2413</t>
  </si>
  <si>
    <t>(203) 261-1558</t>
  </si>
  <si>
    <t>DCCC.15055</t>
  </si>
  <si>
    <t>WESTERN CT STATE UNIVERSITY CHILD CARE CENTER</t>
  </si>
  <si>
    <t>2 ROBERTS AVE</t>
  </si>
  <si>
    <t>06810-6841</t>
  </si>
  <si>
    <t>(203) 812-0903</t>
  </si>
  <si>
    <t>DCCC.15057</t>
  </si>
  <si>
    <t>KID'S KORNER @  WESLEY SCHOOL</t>
  </si>
  <si>
    <t>WESLEYAN HILLS ROAD</t>
  </si>
  <si>
    <t>(860) 343-9171</t>
  </si>
  <si>
    <t>DCCC.15062</t>
  </si>
  <si>
    <t>KIDCO CHILD CARE CENTER</t>
  </si>
  <si>
    <t>2191 BERLIN TURNPIKE</t>
  </si>
  <si>
    <t>(860) 667-7191</t>
  </si>
  <si>
    <t>DCCC.15064</t>
  </si>
  <si>
    <t>WOODRUFF FAMILY YMCA ORCHARD HILLS</t>
  </si>
  <si>
    <t>185 MARINO DR</t>
  </si>
  <si>
    <t>06460-6737</t>
  </si>
  <si>
    <t>(203) 878-6501 x3115</t>
  </si>
  <si>
    <t>DCCC.15069</t>
  </si>
  <si>
    <t>LITTLE CHERUBS CHRISTIAN PRESCHOOL</t>
  </si>
  <si>
    <t>660 W MAIN ST</t>
  </si>
  <si>
    <t>06410-3923</t>
  </si>
  <si>
    <t>(203) 272-1150</t>
  </si>
  <si>
    <t>DCCC.15070</t>
  </si>
  <si>
    <t>NORTON/CHESHIRE SOUTHINGTON SCHOOL</t>
  </si>
  <si>
    <t>414 N BROOKSVALE RD</t>
  </si>
  <si>
    <t>06410-3340</t>
  </si>
  <si>
    <t>(203) 668-7087</t>
  </si>
  <si>
    <t>DCCC.15075</t>
  </si>
  <si>
    <t>ALMOST HOME CHILDCARE</t>
  </si>
  <si>
    <t>4 CIRCLE DR</t>
  </si>
  <si>
    <t>06492-1702</t>
  </si>
  <si>
    <t>(203) 294-4466</t>
  </si>
  <si>
    <t>DCCC.15079</t>
  </si>
  <si>
    <t>LONG RIDGE CHILD DEVELOPMENT CENTER</t>
  </si>
  <si>
    <t>778 LONG RIDGE ROAD</t>
  </si>
  <si>
    <t>(203) 461-8653</t>
  </si>
  <si>
    <t>DCCC.15091</t>
  </si>
  <si>
    <t>HANOVER BEFORE/AFTER SCHOOL PROGRAM</t>
  </si>
  <si>
    <t>208 MAIN ST</t>
  </si>
  <si>
    <t>06451-5149</t>
  </si>
  <si>
    <t>203-235-9297 X130</t>
  </si>
  <si>
    <t>DCCC.15106</t>
  </si>
  <si>
    <t>ONCE UPON A TIME DEVELOPMENT CENTER</t>
  </si>
  <si>
    <t>326 W MAIN ST</t>
  </si>
  <si>
    <t>06460-2560</t>
  </si>
  <si>
    <t>(203) 882-0983</t>
  </si>
  <si>
    <t>DCCC.15111</t>
  </si>
  <si>
    <t>DOUGLAS STREET EARLY CARE &amp; EDUCATION</t>
  </si>
  <si>
    <t>170 DOUGLAS ST</t>
  </si>
  <si>
    <t>06114-2424</t>
  </si>
  <si>
    <t>(860) 560-5461</t>
  </si>
  <si>
    <t>DCCC.15112</t>
  </si>
  <si>
    <t>SIGOURNEY MEWS EARLY LEARNING CENTER</t>
  </si>
  <si>
    <t>206 COLLINS ST</t>
  </si>
  <si>
    <t>(860) 206-1314</t>
  </si>
  <si>
    <t>DCCC.15118</t>
  </si>
  <si>
    <t>BRIGHT HORIZONS A YALE AFFILIATED CENTER</t>
  </si>
  <si>
    <t>230 WEST CAMPUS DR.</t>
  </si>
  <si>
    <t>(203) 795-3564</t>
  </si>
  <si>
    <t>DCCC.15119</t>
  </si>
  <si>
    <t>KIDCO DAY CARE AND LEARNING CENTER</t>
  </si>
  <si>
    <t>2175 BERLIN TPKE</t>
  </si>
  <si>
    <t>06111-3201</t>
  </si>
  <si>
    <t>DCCC.15120</t>
  </si>
  <si>
    <t>KID'S CLUB LEARNING AND DAY CARE</t>
  </si>
  <si>
    <t>270 CENTER STREET</t>
  </si>
  <si>
    <t>(203) 937-0899</t>
  </si>
  <si>
    <t>DCCC.15135</t>
  </si>
  <si>
    <t>CHILDRENS DAY SCHOOL OF WILTON</t>
  </si>
  <si>
    <t>111 RIDGEFIELD ROAD</t>
  </si>
  <si>
    <t>(203) 762-8001</t>
  </si>
  <si>
    <t>DCCC.15138</t>
  </si>
  <si>
    <t>THE KIDS CLUB</t>
  </si>
  <si>
    <t>8 SARAH LANE</t>
  </si>
  <si>
    <t>(860) 295-0498</t>
  </si>
  <si>
    <t>DCCC.15142</t>
  </si>
  <si>
    <t>EDADVANCE HEAD START:  PRENATAL TO FIVE TORRINGTON</t>
  </si>
  <si>
    <t>57 FOREST CT</t>
  </si>
  <si>
    <t>06790-4620</t>
  </si>
  <si>
    <t>(860) 482-5286</t>
  </si>
  <si>
    <t>DCCC.15148</t>
  </si>
  <si>
    <t>CARELOT CHILDREN'S CENTER- WATERFORD</t>
  </si>
  <si>
    <t>203 BOSTON POST ROAD</t>
  </si>
  <si>
    <t>(860) 447-1163</t>
  </si>
  <si>
    <t>DCCC.15155</t>
  </si>
  <si>
    <t>APPLE TREE LEARNING CENTER- COLCHESTER</t>
  </si>
  <si>
    <t>336 HALLS HILL RD</t>
  </si>
  <si>
    <t>(860) 537-0806</t>
  </si>
  <si>
    <t>DCCC.15158</t>
  </si>
  <si>
    <t>BALLESTRINI'S DAY CARE CTR- INFANT/TODDLER PRG</t>
  </si>
  <si>
    <t>DCCC.15162</t>
  </si>
  <si>
    <t>RIGHT PLACE SCHOOL READINESS CHILD &amp; FAMILY CENTER- HARTFORD</t>
  </si>
  <si>
    <t>123 SIGOURNEY ST</t>
  </si>
  <si>
    <t>06105-2756</t>
  </si>
  <si>
    <t>(860) 543-8488</t>
  </si>
  <si>
    <t>3 years-18 years</t>
  </si>
  <si>
    <t>DCCC.15164</t>
  </si>
  <si>
    <t>DANBURY PUBLIC SCHOOL READINESS PROGRAM</t>
  </si>
  <si>
    <t>17 COTTAGE ST</t>
  </si>
  <si>
    <t>06810-6706</t>
  </si>
  <si>
    <t>(203) 797-4995</t>
  </si>
  <si>
    <t>DCCC.15168</t>
  </si>
  <si>
    <t>GATEWAY SCHOOL</t>
  </si>
  <si>
    <t>2 CHAPEL ST</t>
  </si>
  <si>
    <t>06831-5109</t>
  </si>
  <si>
    <t>(203) 531-8430</t>
  </si>
  <si>
    <t>DCCC.15171</t>
  </si>
  <si>
    <t>THE EARLY LEARNING CENTER AT THE HOSPITAL FOR SPECIAL CARE</t>
  </si>
  <si>
    <t>2150 CORBIN AVE</t>
  </si>
  <si>
    <t>06053-2266</t>
  </si>
  <si>
    <t>(860) 612-6314</t>
  </si>
  <si>
    <t>DCCC.15173</t>
  </si>
  <si>
    <t>RIGHT PLACE</t>
  </si>
  <si>
    <t>15 FOSTER ST</t>
  </si>
  <si>
    <t>06810-7817</t>
  </si>
  <si>
    <t>(203) 792-1472 ext6</t>
  </si>
  <si>
    <t>DCCC.15175</t>
  </si>
  <si>
    <t>LUCILLE JOHNSON CHILD CARE CENTER</t>
  </si>
  <si>
    <t>816 FAIRFIELD AVENUE</t>
  </si>
  <si>
    <t>(203) 331-4542</t>
  </si>
  <si>
    <t>DCCC.15182</t>
  </si>
  <si>
    <t>KIDS KORNER AT SNOW SCHOOL</t>
  </si>
  <si>
    <t>299 WADSWORTH ST</t>
  </si>
  <si>
    <t>06457-4019</t>
  </si>
  <si>
    <t>(860) 346-6903</t>
  </si>
  <si>
    <t>DCCC.15183</t>
  </si>
  <si>
    <t>TEDDY BEAR HOLLOW DAY CARE</t>
  </si>
  <si>
    <t>517 NORWICH- NEW LONDON TPKE</t>
  </si>
  <si>
    <t>UNCASVILLE</t>
  </si>
  <si>
    <t>(860) 848-2404</t>
  </si>
  <si>
    <t>DCCC.15184</t>
  </si>
  <si>
    <t>KANGAROO'S KORNER DAY CARE</t>
  </si>
  <si>
    <t>120 FRENCH MOUNTAIN ROAD</t>
  </si>
  <si>
    <t>(860) 945-6628</t>
  </si>
  <si>
    <t>DCCC.15186</t>
  </si>
  <si>
    <t>NEW ENGLAND PRESCHOOL ACADEMY- WINDSOR LOCKS</t>
  </si>
  <si>
    <t>1 FOXWOOD DR</t>
  </si>
  <si>
    <t>WINDSOR LOCKS</t>
  </si>
  <si>
    <t>06096-1653</t>
  </si>
  <si>
    <t>(860) 627-6575</t>
  </si>
  <si>
    <t>DCCC.15187</t>
  </si>
  <si>
    <t>YMCA O'CONNELL SCHOOL-AGE</t>
  </si>
  <si>
    <t>305 MAY RD</t>
  </si>
  <si>
    <t>06118-3434</t>
  </si>
  <si>
    <t>(860) 569-5964</t>
  </si>
  <si>
    <t>DCCC.15193</t>
  </si>
  <si>
    <t>BETHLEHEM DAY CARE</t>
  </si>
  <si>
    <t>185 MAIN ST N</t>
  </si>
  <si>
    <t>BETHLEHEM</t>
  </si>
  <si>
    <t>06751-1402</t>
  </si>
  <si>
    <t>(203) 266-5159</t>
  </si>
  <si>
    <t>DCCC.15195</t>
  </si>
  <si>
    <t>YMCA ALLGROVE SCHOOL FUN COMPANY</t>
  </si>
  <si>
    <t>33 TURKEY HILLS RD</t>
  </si>
  <si>
    <t>06026-9570</t>
  </si>
  <si>
    <t>(860) 653-5524</t>
  </si>
  <si>
    <t>DCCC.15226</t>
  </si>
  <si>
    <t>NEW CANAAN NATURE CENTER PRESCHOOL- ANNEX</t>
  </si>
  <si>
    <t>144 OENOKE RDG</t>
  </si>
  <si>
    <t>06840-4108</t>
  </si>
  <si>
    <t>DCCC.15231</t>
  </si>
  <si>
    <t>KIDS PLACE</t>
  </si>
  <si>
    <t>760 STILLSON RD</t>
  </si>
  <si>
    <t>06824-3154</t>
  </si>
  <si>
    <t>(203) 913-8288</t>
  </si>
  <si>
    <t>DCCC.15232</t>
  </si>
  <si>
    <t>CHILD'S WORLD PRESCHOOL &amp; CHILD CARE</t>
  </si>
  <si>
    <t>449 GRASSY HILL ROAD</t>
  </si>
  <si>
    <t>(203) 263-0063</t>
  </si>
  <si>
    <t>DCCC.15238</t>
  </si>
  <si>
    <t>APPLE TREE LEARNING CENTER- ENFIELD</t>
  </si>
  <si>
    <t>115A ELM ST</t>
  </si>
  <si>
    <t>06082-3719</t>
  </si>
  <si>
    <t>(860) 745-8361</t>
  </si>
  <si>
    <t>DCCC.15240</t>
  </si>
  <si>
    <t>KIDS CLUB</t>
  </si>
  <si>
    <t>1407 MELVILLE AVE</t>
  </si>
  <si>
    <t>06825-2051</t>
  </si>
  <si>
    <t>(203) 543-8000</t>
  </si>
  <si>
    <t>DCCC.15247</t>
  </si>
  <si>
    <t>KIDS OF CHATHAM ORGANIZATION</t>
  </si>
  <si>
    <t>151 E HIGH ST</t>
  </si>
  <si>
    <t>06424-1574</t>
  </si>
  <si>
    <t>(860) 267-6080</t>
  </si>
  <si>
    <t>DCCC.15248</t>
  </si>
  <si>
    <t>KIDDIE KAMPUS LEARNING CENTER</t>
  </si>
  <si>
    <t>245 FLANDERS RD</t>
  </si>
  <si>
    <t>06357-1214</t>
  </si>
  <si>
    <t>(860) 691-0344</t>
  </si>
  <si>
    <t>DCCC.15250</t>
  </si>
  <si>
    <t>GHJCC SHIRLEY REABACK EARLY CHLDHD CENTER</t>
  </si>
  <si>
    <t>1079 HEBRON AVENUE</t>
  </si>
  <si>
    <t>(860) 652-0396</t>
  </si>
  <si>
    <t>DCCC.15251</t>
  </si>
  <si>
    <t>KIDS KORNER AT MACDONOUGH SCHOOL</t>
  </si>
  <si>
    <t>66 SPRING ST</t>
  </si>
  <si>
    <t>06457-2262</t>
  </si>
  <si>
    <t>(860) 704-0604</t>
  </si>
  <si>
    <t>DCCC.15256</t>
  </si>
  <si>
    <t>CONWAY'S KIDDIE KOLLEGE</t>
  </si>
  <si>
    <t>449 MAPLETON AVE</t>
  </si>
  <si>
    <t>06078-1707</t>
  </si>
  <si>
    <t>(860) 668-6394</t>
  </si>
  <si>
    <t>DCCC.15257</t>
  </si>
  <si>
    <t>CHURCH STREET CHILD CARE</t>
  </si>
  <si>
    <t>2 CHURCH STREET</t>
  </si>
  <si>
    <t>(860) 526-2176</t>
  </si>
  <si>
    <t>DCCC.15263</t>
  </si>
  <si>
    <t>1-2-3 GROW WITH ME</t>
  </si>
  <si>
    <t>227 HORSEPOND ROAD</t>
  </si>
  <si>
    <t>(203) 245-9757</t>
  </si>
  <si>
    <t>DCCC.15265</t>
  </si>
  <si>
    <t>NAUGATUCK YMCA SCHOOLS OUT AFT/SCH</t>
  </si>
  <si>
    <t>DCCC.15269</t>
  </si>
  <si>
    <t>CIRCLE NURSERY SCHOOL</t>
  </si>
  <si>
    <t>1271 DURHAM ROAD</t>
  </si>
  <si>
    <t>(203) 421-0997</t>
  </si>
  <si>
    <t>DCCC.15276</t>
  </si>
  <si>
    <t>HAPPY DAY PRESCHOOL</t>
  </si>
  <si>
    <t>41 CHURCH ST</t>
  </si>
  <si>
    <t>HUNTINGTON</t>
  </si>
  <si>
    <t>06484-5804</t>
  </si>
  <si>
    <t>(203) 925-0545</t>
  </si>
  <si>
    <t>DCCC.15282</t>
  </si>
  <si>
    <t>MISTY MORNING CHILDREN'S CENTER</t>
  </si>
  <si>
    <t>10 COMMERCE RD</t>
  </si>
  <si>
    <t>06470-1607</t>
  </si>
  <si>
    <t>(203) 270-6771</t>
  </si>
  <si>
    <t>DCCC.15284</t>
  </si>
  <si>
    <t>LITTLE WHITE HOUSE LEARNING CENTER</t>
  </si>
  <si>
    <t>69 WOODMONT ROAD</t>
  </si>
  <si>
    <t>(203) 877-5167</t>
  </si>
  <si>
    <t>DCCC.15287</t>
  </si>
  <si>
    <t>TENDER CARE LEARNING CENTER</t>
  </si>
  <si>
    <t>84 WEST AVON ROAD</t>
  </si>
  <si>
    <t>(860) 675-1888</t>
  </si>
  <si>
    <t>DCCC.15290</t>
  </si>
  <si>
    <t>KENT SCHOOL EARLY LEARNING CENTER</t>
  </si>
  <si>
    <t>ROUTE 341 WEST</t>
  </si>
  <si>
    <t>(860) 927-0185</t>
  </si>
  <si>
    <t>DCCC.15291</t>
  </si>
  <si>
    <t>KIDS KLUB</t>
  </si>
  <si>
    <t>44 PECK RD</t>
  </si>
  <si>
    <t>06524-3322</t>
  </si>
  <si>
    <t>(203) 387-2522 x236</t>
  </si>
  <si>
    <t>DCCC.15294</t>
  </si>
  <si>
    <t>HAMDEN/NORTH HAVEN YMCA DUNBAR HILL AFT/SCH PRG</t>
  </si>
  <si>
    <t>315 LANE STREET</t>
  </si>
  <si>
    <t>(203) 407-0442</t>
  </si>
  <si>
    <t>DCCC.15312</t>
  </si>
  <si>
    <t>YWCA GROWING TREE ELC</t>
  </si>
  <si>
    <t>195-205 GARDEN STREET</t>
  </si>
  <si>
    <t>06105-1443</t>
  </si>
  <si>
    <t>(860) 548-2003</t>
  </si>
  <si>
    <t>DCCC.15316</t>
  </si>
  <si>
    <t>KINGDOM'S LITTLE ONES</t>
  </si>
  <si>
    <t>1277 STRATFORD AVE</t>
  </si>
  <si>
    <t>06607-1415</t>
  </si>
  <si>
    <t>(203) 336-0023</t>
  </si>
  <si>
    <t>DCCC.15325</t>
  </si>
  <si>
    <t>VILLAGE GREEN NURSERY SCHOOL</t>
  </si>
  <si>
    <t>37 MAIN ST</t>
  </si>
  <si>
    <t>06489-2502</t>
  </si>
  <si>
    <t>(860) 628-6958 x113</t>
  </si>
  <si>
    <t>DCCC.15329</t>
  </si>
  <si>
    <t>CLC WESTOVER</t>
  </si>
  <si>
    <t>412 STILLWATER AVE</t>
  </si>
  <si>
    <t>06902-2133</t>
  </si>
  <si>
    <t>(203) 359-2462</t>
  </si>
  <si>
    <t>DCCC.15333</t>
  </si>
  <si>
    <t>MURIEL H MOORE CHILD DEVELOPMENT CENTER</t>
  </si>
  <si>
    <t>444 NORTH MAIN STREET</t>
  </si>
  <si>
    <t>(203) 759-0841</t>
  </si>
  <si>
    <t>DCCC.15339</t>
  </si>
  <si>
    <t>MORNING GLORY EARLY LEARNING CENTER</t>
  </si>
  <si>
    <t>1859 CHAPEL ST</t>
  </si>
  <si>
    <t>06515-2209</t>
  </si>
  <si>
    <t>(203) 389-4148</t>
  </si>
  <si>
    <t>DCCC.15341</t>
  </si>
  <si>
    <t>MARVIN CHILDREN'S CENTER</t>
  </si>
  <si>
    <t>60 GREGORY BOULEVARD</t>
  </si>
  <si>
    <t>(203) 854-6781</t>
  </si>
  <si>
    <t>DCCC.15343</t>
  </si>
  <si>
    <t>SUNCATCHERS</t>
  </si>
  <si>
    <t>181 LEDGE HILL ROAD- MELISSA JONES SCHOOL</t>
  </si>
  <si>
    <t>(203) 457-1833</t>
  </si>
  <si>
    <t>DCCC.15346</t>
  </si>
  <si>
    <t>CLC WILLIAM PITT</t>
  </si>
  <si>
    <t>195 HILLANDALE AVE</t>
  </si>
  <si>
    <t>06902-2823</t>
  </si>
  <si>
    <t>(203) 967-6960</t>
  </si>
  <si>
    <t>DCCC.15349</t>
  </si>
  <si>
    <t>PUTNAM SCHOOL READINESS CHILD CARE PROGRAM</t>
  </si>
  <si>
    <t>33 WICKER ST</t>
  </si>
  <si>
    <t>PUTNAM</t>
  </si>
  <si>
    <t>06260-1443</t>
  </si>
  <si>
    <t>(860) 963-6940</t>
  </si>
  <si>
    <t>DCCC.15351</t>
  </si>
  <si>
    <t>KIDS CORNER NURSERY SCHOOL</t>
  </si>
  <si>
    <t>94 BRICKYARD RD</t>
  </si>
  <si>
    <t>06032-1229</t>
  </si>
  <si>
    <t>(860) 676-8867</t>
  </si>
  <si>
    <t>DCCC.15355</t>
  </si>
  <si>
    <t>KIDDIE KASTLE NURSERY SCHOOL</t>
  </si>
  <si>
    <t>225 GREAT HILL ROAD</t>
  </si>
  <si>
    <t>(203) 888-4740</t>
  </si>
  <si>
    <t>DCCC.15356</t>
  </si>
  <si>
    <t>KINDERCARE LEARNING CENTER #301556</t>
  </si>
  <si>
    <t>30 NUTMEG LN</t>
  </si>
  <si>
    <t>06033-2314</t>
  </si>
  <si>
    <t>(860) 652-9310</t>
  </si>
  <si>
    <t>DCCC.15358</t>
  </si>
  <si>
    <t>VALLEY-SHORE YMCA SCHOOL AGE PROGRAM</t>
  </si>
  <si>
    <t>23 RIDGE RD</t>
  </si>
  <si>
    <t>CHESTER</t>
  </si>
  <si>
    <t>06412-1152</t>
  </si>
  <si>
    <t>(860) 304-5842</t>
  </si>
  <si>
    <t>DCCC.15374</t>
  </si>
  <si>
    <t>MOTHER GOOSE CHILDREN'S CENTER- 1720 ELLINGTON ROAD</t>
  </si>
  <si>
    <t>1720 ELLINGTON RD</t>
  </si>
  <si>
    <t>06074-2742</t>
  </si>
  <si>
    <t>(860) 648-5667</t>
  </si>
  <si>
    <t>DCCC.15375</t>
  </si>
  <si>
    <t>SHAGBARK DAY NURSERY</t>
  </si>
  <si>
    <t>661 ORANGE CENTER ROAD</t>
  </si>
  <si>
    <t>(203) 799-2009</t>
  </si>
  <si>
    <t>DCCC.15386</t>
  </si>
  <si>
    <t>CHILDREN'S CLUBHOUSE</t>
  </si>
  <si>
    <t>6 HARTFORD ROAD</t>
  </si>
  <si>
    <t>WEATOGUE</t>
  </si>
  <si>
    <t>(860) 651-0064</t>
  </si>
  <si>
    <t>DCCC.15397</t>
  </si>
  <si>
    <t>BRISTOL PRESCHOOL CHILD CARE CENTER- WEST STREET</t>
  </si>
  <si>
    <t>339 WEST ST</t>
  </si>
  <si>
    <t>06010-4910</t>
  </si>
  <si>
    <t>DCCC.15398</t>
  </si>
  <si>
    <t>CRT MIDDLETOWN EARLY CARE &amp; EDUCATION</t>
  </si>
  <si>
    <t>44 HAMLIN ST</t>
  </si>
  <si>
    <t>06457-3200</t>
  </si>
  <si>
    <t>(860) 346-1284</t>
  </si>
  <si>
    <t>DCCC.15402</t>
  </si>
  <si>
    <t>BRIGHT HORIZONS CHILDRENS CTR @ ENTERPRISE CO TWR</t>
  </si>
  <si>
    <t>3 CORPORATE DRIVE</t>
  </si>
  <si>
    <t>(203) 926-1398</t>
  </si>
  <si>
    <t>DCCC.15403</t>
  </si>
  <si>
    <t>CARRIAGE HOUSE DAY CARE CENTER</t>
  </si>
  <si>
    <t>320 COLONY ST</t>
  </si>
  <si>
    <t>06451-2053</t>
  </si>
  <si>
    <t>(203) 235-4859</t>
  </si>
  <si>
    <t>DCCC.15418</t>
  </si>
  <si>
    <t>KID'S TIME BY THE SEA</t>
  </si>
  <si>
    <t>250 FERN STREET</t>
  </si>
  <si>
    <t>(203) 505-5351</t>
  </si>
  <si>
    <t>DCCC.15420</t>
  </si>
  <si>
    <t>WETHERSFIELD UNITED METHODIST CHURCH PRESCHOOL</t>
  </si>
  <si>
    <t>150 PROSPECT ST</t>
  </si>
  <si>
    <t>06109-3759</t>
  </si>
  <si>
    <t>(860) 529-2025</t>
  </si>
  <si>
    <t>DCCC.15424</t>
  </si>
  <si>
    <t>LITTLE LAMBS AND IVY CHILD CARE CENTER</t>
  </si>
  <si>
    <t>799 HOPMEADOW STREET</t>
  </si>
  <si>
    <t>(860) 408-9467</t>
  </si>
  <si>
    <t>DCCC.15425</t>
  </si>
  <si>
    <t>YOUNG HEARTS DAY CARE CENTER</t>
  </si>
  <si>
    <t>143 LEEDER HILL DR</t>
  </si>
  <si>
    <t>06517-2731</t>
  </si>
  <si>
    <t>(203) 230-9260</t>
  </si>
  <si>
    <t>DCCC.15426</t>
  </si>
  <si>
    <t>CARELOT CHILDREN'S CENTER- EAST LYME</t>
  </si>
  <si>
    <t>315 FLANDERS ROAD</t>
  </si>
  <si>
    <t>EAST LYME</t>
  </si>
  <si>
    <t>(860) 691-1527</t>
  </si>
  <si>
    <t>DCCC.15427</t>
  </si>
  <si>
    <t>BALLESTRINI'S EARLY LEARNING CENTER</t>
  </si>
  <si>
    <t>11 CENTRE ST STE 2</t>
  </si>
  <si>
    <t>SALEM</t>
  </si>
  <si>
    <t>06420-3845</t>
  </si>
  <si>
    <t>(860) 859-2273</t>
  </si>
  <si>
    <t>DCCC.15428</t>
  </si>
  <si>
    <t>THE SCHOOL FOR YOUNG CHILDREN AT THE UNIVERSITY OF SAINT JOSEPH</t>
  </si>
  <si>
    <t>238 STEELE RD</t>
  </si>
  <si>
    <t>06117-2742</t>
  </si>
  <si>
    <t>(860) 231-5560</t>
  </si>
  <si>
    <t>DCCC.15430</t>
  </si>
  <si>
    <t>ARK CHILD DEVELOPMENT CENTER</t>
  </si>
  <si>
    <t>2030 E MAIN ST</t>
  </si>
  <si>
    <t>06705-2607</t>
  </si>
  <si>
    <t>(203) 591-8591</t>
  </si>
  <si>
    <t>DCCC.15440</t>
  </si>
  <si>
    <t>YMCA LARSON CENTER</t>
  </si>
  <si>
    <t>81 WOODLAWN CIRCLE</t>
  </si>
  <si>
    <t>(860) 289-7399</t>
  </si>
  <si>
    <t>DCCC.15442</t>
  </si>
  <si>
    <t>PHELPS INGERSOLL CENTER FOR CHILDREN</t>
  </si>
  <si>
    <t>99 UNION STREET</t>
  </si>
  <si>
    <t>(860) 343-6227</t>
  </si>
  <si>
    <t>DCCC.15447</t>
  </si>
  <si>
    <t>CHILDREN AT RECTORY</t>
  </si>
  <si>
    <t>528 POMFRET STREET</t>
  </si>
  <si>
    <t>POMFRET</t>
  </si>
  <si>
    <t>(860) 928-1808</t>
  </si>
  <si>
    <t>DCCC.15454</t>
  </si>
  <si>
    <t>BRIGHT HORIZONS AT TRUMBULL</t>
  </si>
  <si>
    <t>126 MONROE TPKE</t>
  </si>
  <si>
    <t>06611-1300</t>
  </si>
  <si>
    <t>(203) 459-8610</t>
  </si>
  <si>
    <t>DCCC.15455</t>
  </si>
  <si>
    <t>CHILDREN'S HOUSE OF MONTESSORI</t>
  </si>
  <si>
    <t>1666 LITCHFIELD TPKE</t>
  </si>
  <si>
    <t>06525-2381</t>
  </si>
  <si>
    <t>(203) 397-8178</t>
  </si>
  <si>
    <t>DCCC.15457</t>
  </si>
  <si>
    <t>MISS JOANNE'S LEARNING CENTER</t>
  </si>
  <si>
    <t>82 CEDAR STREET</t>
  </si>
  <si>
    <t>ROCKFALL</t>
  </si>
  <si>
    <t>(860) 346-2114</t>
  </si>
  <si>
    <t>DCCC.15459</t>
  </si>
  <si>
    <t>LOCUST EARLY CARE &amp; EDUCATION PROGRAM</t>
  </si>
  <si>
    <t>261 LOCUST ST</t>
  </si>
  <si>
    <t>06114-2008</t>
  </si>
  <si>
    <t>(860) 560-5521</t>
  </si>
  <si>
    <t>DCCC.15460</t>
  </si>
  <si>
    <t>CEDARGABLES PRE-SCHOOL</t>
  </si>
  <si>
    <t>187 CLAPBOARD RIDGE RD</t>
  </si>
  <si>
    <t>06811-3636</t>
  </si>
  <si>
    <t>(203) 743-9654</t>
  </si>
  <si>
    <t>DCCC.15461</t>
  </si>
  <si>
    <t>ST FRANCIS OF ASSISI PRE SCHOOL</t>
  </si>
  <si>
    <t>35 NORFIELD ROAD</t>
  </si>
  <si>
    <t>(203) 454-8646</t>
  </si>
  <si>
    <t>DCCC.15462</t>
  </si>
  <si>
    <t>GROTON-MYSTIC EARLY CHILDHOOD DEV CENTER</t>
  </si>
  <si>
    <t>591 POQUONNOCK RD</t>
  </si>
  <si>
    <t>06340-4571</t>
  </si>
  <si>
    <t>(860) 449-8217</t>
  </si>
  <si>
    <t>DCCC.15468</t>
  </si>
  <si>
    <t>LEAPS 'N BOUNDS CHILD CARE SERVICES</t>
  </si>
  <si>
    <t>15 OLD DANBURY RD</t>
  </si>
  <si>
    <t>06897-2500</t>
  </si>
  <si>
    <t>(203) 761-9100</t>
  </si>
  <si>
    <t>DCCC.15485</t>
  </si>
  <si>
    <t>PRECIOUS MEMORIES PRESCHOOL OF MYSTIC</t>
  </si>
  <si>
    <t>195 SANDY HOLLOW ROAD- FRONT</t>
  </si>
  <si>
    <t>(860) 572-9958</t>
  </si>
  <si>
    <t>DCCC.15493</t>
  </si>
  <si>
    <t>LAUREL SCHOOL FOR YOUNG CHILDREN</t>
  </si>
  <si>
    <t>162 BEARDSLEY PKWY</t>
  </si>
  <si>
    <t>06611-5249</t>
  </si>
  <si>
    <t>(203) 374-6611</t>
  </si>
  <si>
    <t>DCCC.15494</t>
  </si>
  <si>
    <t>COUNTRY KIDS CLUB</t>
  </si>
  <si>
    <t>94 OLD STATE ROAD</t>
  </si>
  <si>
    <t>(203) 740-1441</t>
  </si>
  <si>
    <t>DCCC.15498</t>
  </si>
  <si>
    <t>YMCA FIRST CHURCH</t>
  </si>
  <si>
    <t>837 MAIN ST</t>
  </si>
  <si>
    <t>06108-3119</t>
  </si>
  <si>
    <t>(860) 282-2011</t>
  </si>
  <si>
    <t>DCCC.15501</t>
  </si>
  <si>
    <t>GOOD SHEPHERD CHRISTIAN PRESCHOOL</t>
  </si>
  <si>
    <t>20 NO WHITTLESEY AVENUE- WHITE OAK BAPTIST CHURCH</t>
  </si>
  <si>
    <t>(203) 269-6263</t>
  </si>
  <si>
    <t>DCCC.15502</t>
  </si>
  <si>
    <t>CRT CLINTON HEAD START</t>
  </si>
  <si>
    <t>82 WEST MAIN STREET - RTE 1</t>
  </si>
  <si>
    <t>(860) 669-9497</t>
  </si>
  <si>
    <t>DCCC.15503</t>
  </si>
  <si>
    <t>EDGEWOOD  PTA CHILD CARE PROGRAM</t>
  </si>
  <si>
    <t>737 EDGEWOOD AVE</t>
  </si>
  <si>
    <t>06515-2212</t>
  </si>
  <si>
    <t>(203) 640-9406</t>
  </si>
  <si>
    <t>DCCC.15510</t>
  </si>
  <si>
    <t>CENTRO SAN JOSE CHILD DEVELOPMENT CENTER</t>
  </si>
  <si>
    <t>290 GRAND AVENUE</t>
  </si>
  <si>
    <t>(203) 777-5068</t>
  </si>
  <si>
    <t>DCCC.15514</t>
  </si>
  <si>
    <t>SCHOOL AGE PROGRAM VOGEL-WETMORE</t>
  </si>
  <si>
    <t>68 CHURCH STREET</t>
  </si>
  <si>
    <t>(860) 630-0624</t>
  </si>
  <si>
    <t>DCCC.15520</t>
  </si>
  <si>
    <t>PRECIOUS MEMORIES EARLY CHILDHOOD LEARNING CENTER</t>
  </si>
  <si>
    <t>3600 MAIN ST</t>
  </si>
  <si>
    <t>06606-3605</t>
  </si>
  <si>
    <t>(203) 371-6992</t>
  </si>
  <si>
    <t>DCCC.15528</t>
  </si>
  <si>
    <t>TEDDY BEAR CORNER- GREENFIELD STREET</t>
  </si>
  <si>
    <t>414 GREENFIELD ST</t>
  </si>
  <si>
    <t>06825-4474</t>
  </si>
  <si>
    <t>DCCC.15531</t>
  </si>
  <si>
    <t>NAUGATUCK DAY CARE INC</t>
  </si>
  <si>
    <t>27 CARROLL STREET</t>
  </si>
  <si>
    <t>(203) 720-7210</t>
  </si>
  <si>
    <t>DCCC.15536</t>
  </si>
  <si>
    <t>LULAC HEAD START</t>
  </si>
  <si>
    <t>250 CEDAR STREET-FAY MILLER CHILD &amp; FAMILY DEV CTR</t>
  </si>
  <si>
    <t>(203) 836-5850</t>
  </si>
  <si>
    <t>DCCC.15539</t>
  </si>
  <si>
    <t>KINDERCARE LEARNING CENTER #301627</t>
  </si>
  <si>
    <t>146 BERLIN RD</t>
  </si>
  <si>
    <t>06416-1019</t>
  </si>
  <si>
    <t>(860) 613-2263</t>
  </si>
  <si>
    <t>DCCC.15548</t>
  </si>
  <si>
    <t>TERRYVILLE-PLYMOUTH DAY CARE- THE LEARNING CENTER</t>
  </si>
  <si>
    <t>(860) 583-0143</t>
  </si>
  <si>
    <t>DCCC.15554</t>
  </si>
  <si>
    <t>LEBANON KIDS</t>
  </si>
  <si>
    <t>588 EXETER RD</t>
  </si>
  <si>
    <t>06249-1508</t>
  </si>
  <si>
    <t>DCCC.15557</t>
  </si>
  <si>
    <t>KIDS FIRST</t>
  </si>
  <si>
    <t>151 MAIN ST N</t>
  </si>
  <si>
    <t>(203) 266-6577</t>
  </si>
  <si>
    <t>DCCC.15562</t>
  </si>
  <si>
    <t>CONSERVATIVE SYNAGOGUE PRESCHOOL</t>
  </si>
  <si>
    <t>30 HILLSPOINT RD</t>
  </si>
  <si>
    <t>06880-5106</t>
  </si>
  <si>
    <t>(203) 454-4673</t>
  </si>
  <si>
    <t>DCCC.15568</t>
  </si>
  <si>
    <t>GINGERBREAD SCHOOL HOUSE-MONROE</t>
  </si>
  <si>
    <t>32 CHURCH STREET</t>
  </si>
  <si>
    <t>(203) 268-6611</t>
  </si>
  <si>
    <t>DCCC.15573</t>
  </si>
  <si>
    <t>EDUCATION CENTER OF UNITED METHODIST CHURCH</t>
  </si>
  <si>
    <t>68 DANBURY RD</t>
  </si>
  <si>
    <t>06776-3412</t>
  </si>
  <si>
    <t>(860) 354-2941</t>
  </si>
  <si>
    <t>DCCC.15575</t>
  </si>
  <si>
    <t>ST THERESE NURSERY SCHOOL</t>
  </si>
  <si>
    <t>555 MIDDLETOWN AVE</t>
  </si>
  <si>
    <t>06473-4025</t>
  </si>
  <si>
    <t>(203) 234-9971</t>
  </si>
  <si>
    <t>DCCC.15592</t>
  </si>
  <si>
    <t>WINDSOR LEARNING CENTER</t>
  </si>
  <si>
    <t>313 BLOOMFIELD AVE</t>
  </si>
  <si>
    <t>06095-2713</t>
  </si>
  <si>
    <t>(860) 285-0250</t>
  </si>
  <si>
    <t>DCCC.15593</t>
  </si>
  <si>
    <t>NOAH'S ARK EARLY LEARNING CENTER</t>
  </si>
  <si>
    <t>27 NINTH STREET</t>
  </si>
  <si>
    <t>(203) 735-6624</t>
  </si>
  <si>
    <t>DCCC.15595</t>
  </si>
  <si>
    <t>CRT- ECE GRACE STREET CENTER</t>
  </si>
  <si>
    <t>37 GRACE STREET</t>
  </si>
  <si>
    <t>(860) 523-6262</t>
  </si>
  <si>
    <t>DCCC.15599</t>
  </si>
  <si>
    <t>WHEELER REGIONAL FAMILY YMCA @ WHEELER SCHOOL</t>
  </si>
  <si>
    <t>15 CLEVELAND MEMORIAL DR</t>
  </si>
  <si>
    <t>06062-1329</t>
  </si>
  <si>
    <t>(860) 793-6964</t>
  </si>
  <si>
    <t>DCCC.15613</t>
  </si>
  <si>
    <t>APPLE TREE DAY CARE &amp; PRESCHOOL CENTER</t>
  </si>
  <si>
    <t>117 LONG HILL CROSS RD</t>
  </si>
  <si>
    <t>06484-6170</t>
  </si>
  <si>
    <t>(203) 929-8181</t>
  </si>
  <si>
    <t>DCCC.15614</t>
  </si>
  <si>
    <t>TRUMBULL AFTER SCHOOL CHILD CARE PROGRAM</t>
  </si>
  <si>
    <t>779 BUCKINGHAM ST</t>
  </si>
  <si>
    <t>06779-1109</t>
  </si>
  <si>
    <t>(203) 754-9622</t>
  </si>
  <si>
    <t>5 years-8 years</t>
  </si>
  <si>
    <t>DCCC.15616</t>
  </si>
  <si>
    <t>SHORELINE SCHOOL OF MONTESSORI</t>
  </si>
  <si>
    <t>675 E MAIN ST</t>
  </si>
  <si>
    <t>06405-2934</t>
  </si>
  <si>
    <t>(203) 481-5888</t>
  </si>
  <si>
    <t>DCCC.15617</t>
  </si>
  <si>
    <t>LEDGEWOOD PRIVATE PRESCHOOL</t>
  </si>
  <si>
    <t>720 THOMASTON ROAD</t>
  </si>
  <si>
    <t>(860) 274-5455</t>
  </si>
  <si>
    <t>DCCC.15618</t>
  </si>
  <si>
    <t>RAINBOW CENTER FOR CHILDREN AND FAMILIES</t>
  </si>
  <si>
    <t>80 GARDEN ST</t>
  </si>
  <si>
    <t>06109-3120</t>
  </si>
  <si>
    <t>(860) 529-5229</t>
  </si>
  <si>
    <t>3 months-8 years</t>
  </si>
  <si>
    <t>DCCC.15620</t>
  </si>
  <si>
    <t>INTERNATIONAL SCHOOL CHILD CARE</t>
  </si>
  <si>
    <t>55 FLORENCE RD</t>
  </si>
  <si>
    <t>06878-1211</t>
  </si>
  <si>
    <t>(203) 637-8149</t>
  </si>
  <si>
    <t>DCCC.15622</t>
  </si>
  <si>
    <t>SCHOOL AGE PROGRAM- MITCHELL ELEMENTARY SCHOOL</t>
  </si>
  <si>
    <t>14 SCHOOL ST</t>
  </si>
  <si>
    <t>06798-2842</t>
  </si>
  <si>
    <t>(203) 263-8087</t>
  </si>
  <si>
    <t>DCCC.15633</t>
  </si>
  <si>
    <t>FOREVER YOUNG CHILD CARE LEARNING CENTER</t>
  </si>
  <si>
    <t>80 BUCKLAND STREET</t>
  </si>
  <si>
    <t>(860) 533-1888</t>
  </si>
  <si>
    <t>DCCC.15636</t>
  </si>
  <si>
    <t>ABCD @ CESAR BATALLA CHILD CARE CENTER</t>
  </si>
  <si>
    <t>927 GRAND STREET</t>
  </si>
  <si>
    <t>(203) 336-2153</t>
  </si>
  <si>
    <t>DCCC.15642</t>
  </si>
  <si>
    <t>THE CHILD DEVELOPMENT PROGRAM AT TAFT</t>
  </si>
  <si>
    <t>91 WOODBURY RD</t>
  </si>
  <si>
    <t>06795-2124</t>
  </si>
  <si>
    <t>(860) 945-1595</t>
  </si>
  <si>
    <t>DCCC.15645</t>
  </si>
  <si>
    <t>HRA OF NBB FRANKLIN EARLY CHILDCARE LNG ADMY</t>
  </si>
  <si>
    <t>180 CLINTON ST</t>
  </si>
  <si>
    <t>06053-3512</t>
  </si>
  <si>
    <t>(860) 225-4688</t>
  </si>
  <si>
    <t>DCCC.15649</t>
  </si>
  <si>
    <t>YMCA PALS V  DAY CARE</t>
  </si>
  <si>
    <t>850 PARK AVE</t>
  </si>
  <si>
    <t>06604-4615</t>
  </si>
  <si>
    <t>(203) 334-5551</t>
  </si>
  <si>
    <t>DCCC.15656</t>
  </si>
  <si>
    <t>SOUTHINGTON COMMUNITY YMCA SCHOOL AGE PROGRAM</t>
  </si>
  <si>
    <t>29 HIGH ST</t>
  </si>
  <si>
    <t>06489-3126</t>
  </si>
  <si>
    <t>(860) 426-9547</t>
  </si>
  <si>
    <t>DCCC.15658</t>
  </si>
  <si>
    <t>KINDERCARE LEARNING CENTER #301661</t>
  </si>
  <si>
    <t>303 CROMWELL AVENUE</t>
  </si>
  <si>
    <t>(860) 529-0436</t>
  </si>
  <si>
    <t>DCCC.15664</t>
  </si>
  <si>
    <t>RICHARD  BATTLES DAY CARE</t>
  </si>
  <si>
    <t>(860) 549-4380</t>
  </si>
  <si>
    <t>DCCC.15672</t>
  </si>
  <si>
    <t>BRIGHT HORIZONS CHILDREN'S CENTER</t>
  </si>
  <si>
    <t>22 VILLAGE PL</t>
  </si>
  <si>
    <t>06033-1679</t>
  </si>
  <si>
    <t>(860) 633-5553</t>
  </si>
  <si>
    <t>DCCC.15673</t>
  </si>
  <si>
    <t>KIDS KARE CHILD CARE</t>
  </si>
  <si>
    <t>603 HAZARD AVE</t>
  </si>
  <si>
    <t>06082-4245</t>
  </si>
  <si>
    <t>(860) 763-5437</t>
  </si>
  <si>
    <t>DCCC.15678</t>
  </si>
  <si>
    <t>SANDBOX DAY CARE CENTER</t>
  </si>
  <si>
    <t>4 NABBY RD</t>
  </si>
  <si>
    <t>06811-3258</t>
  </si>
  <si>
    <t>(203) 791-9000</t>
  </si>
  <si>
    <t>DCCC.15680</t>
  </si>
  <si>
    <t>EDUCATIONAL PLAYCARE LTD- SIMSBURY ROAD</t>
  </si>
  <si>
    <t>124 SIMSBURY RD</t>
  </si>
  <si>
    <t>06001-3743</t>
  </si>
  <si>
    <t>DCCC.15685</t>
  </si>
  <si>
    <t>CRT ERIC D COLEMAN ECE CENTER</t>
  </si>
  <si>
    <t>1051 BLUE HILLS AVE</t>
  </si>
  <si>
    <t>06002-2700</t>
  </si>
  <si>
    <t>(860) 243-1165</t>
  </si>
  <si>
    <t>DCCC.15686</t>
  </si>
  <si>
    <t>PATCHWORK SCHOOLHOUSE</t>
  </si>
  <si>
    <t>318 SALMON BROOK ST</t>
  </si>
  <si>
    <t>06035-1801</t>
  </si>
  <si>
    <t>(860) 653-5137</t>
  </si>
  <si>
    <t>DCCC.15687</t>
  </si>
  <si>
    <t>KIDDIE KORNER DAYCARE</t>
  </si>
  <si>
    <t>795 GRAND AVENUE</t>
  </si>
  <si>
    <t>(203) 865-4270</t>
  </si>
  <si>
    <t>DCCC.15691</t>
  </si>
  <si>
    <t>CURLEY'S KIDS CARE</t>
  </si>
  <si>
    <t>48 UPTON ROAD</t>
  </si>
  <si>
    <t>(860) 537-1782</t>
  </si>
  <si>
    <t>MOODUS</t>
  </si>
  <si>
    <t>DCCC.15697</t>
  </si>
  <si>
    <t>OUR LADY OF GRACE PRESCHOOL</t>
  </si>
  <si>
    <t>345 SECOND HILL LANE</t>
  </si>
  <si>
    <t>(203) 375-6610</t>
  </si>
  <si>
    <t>DCCC.15700</t>
  </si>
  <si>
    <t>RAINBOW ACADEMY INC.</t>
  </si>
  <si>
    <t>145 BUCKS HILL RD</t>
  </si>
  <si>
    <t>06704-1653</t>
  </si>
  <si>
    <t>(203) 754-7815</t>
  </si>
  <si>
    <t>DCCC.15703</t>
  </si>
  <si>
    <t>MISHKAN ISRAEL NURSERY SCHOOL</t>
  </si>
  <si>
    <t>785 RIDGE RD</t>
  </si>
  <si>
    <t>06517-2138</t>
  </si>
  <si>
    <t>(203) 288-2375</t>
  </si>
  <si>
    <t>DCCC.15707</t>
  </si>
  <si>
    <t>YMCA SCHOOL AGE PROGRAM AT DERYNOSKI SCHOOL</t>
  </si>
  <si>
    <t>(860) 637-7423</t>
  </si>
  <si>
    <t>DCCC.15710</t>
  </si>
  <si>
    <t>KIDS WORLD CHILDCARE</t>
  </si>
  <si>
    <t>465 W MAIN ST</t>
  </si>
  <si>
    <t>06360-5439</t>
  </si>
  <si>
    <t>(860) 892-5437</t>
  </si>
  <si>
    <t>DCCC.15714</t>
  </si>
  <si>
    <t>MANCHESTER EARLY LEARNING CENTER @ PRESHOOL BLDG</t>
  </si>
  <si>
    <t>80 WADDELL RD</t>
  </si>
  <si>
    <t>06040-4732</t>
  </si>
  <si>
    <t>(860) 647-9659</t>
  </si>
  <si>
    <t>DCCC.15715</t>
  </si>
  <si>
    <t>JONI'S CHILD CARE &amp; PRESCHOOL</t>
  </si>
  <si>
    <t>3 EAST VIEW DRIVE</t>
  </si>
  <si>
    <t>(860) 677-5878</t>
  </si>
  <si>
    <t>DCCC.15725</t>
  </si>
  <si>
    <t>PUMPKIN PRESCHOOL OF SHELTON</t>
  </si>
  <si>
    <t>100 BEARD SAWMILL ROAD</t>
  </si>
  <si>
    <t>(203) 926-1800</t>
  </si>
  <si>
    <t>DCCC.15726</t>
  </si>
  <si>
    <t>SOUTHFIELD CHILDREN'S CENTER</t>
  </si>
  <si>
    <t>84 FAITH RD</t>
  </si>
  <si>
    <t>06111-4810</t>
  </si>
  <si>
    <t>(860) 666-8811</t>
  </si>
  <si>
    <t>DCCC.15729</t>
  </si>
  <si>
    <t>NORTH BRANFORD CHILD CARE</t>
  </si>
  <si>
    <t>605 FOXON ROAD</t>
  </si>
  <si>
    <t>(203) 484-3344</t>
  </si>
  <si>
    <t>DCCC.15733</t>
  </si>
  <si>
    <t>YMCA GIDEON WELLES SACD</t>
  </si>
  <si>
    <t>1029 NEIPSIC ROAD</t>
  </si>
  <si>
    <t>(860) 657-2589</t>
  </si>
  <si>
    <t>10 years-14 years</t>
  </si>
  <si>
    <t>DCCC.15735</t>
  </si>
  <si>
    <t>EDUCATIONAL PLAYCARE LTD- FARMINGTON</t>
  </si>
  <si>
    <t>360 COLT HWY</t>
  </si>
  <si>
    <t>06032-2547</t>
  </si>
  <si>
    <t>(860) 678-8659</t>
  </si>
  <si>
    <t>DCCC.15736</t>
  </si>
  <si>
    <t>KID &amp; KABOODLE CHILD CARE</t>
  </si>
  <si>
    <t>3 EAST PKWY</t>
  </si>
  <si>
    <t>PLAINFIELD</t>
  </si>
  <si>
    <t>06374-2046</t>
  </si>
  <si>
    <t>(860) 564-5581</t>
  </si>
  <si>
    <t>DCCC.15747</t>
  </si>
  <si>
    <t>CHILDREN'S CTR GREATER WATERBURY HEALTH NETWORK</t>
  </si>
  <si>
    <t>64 ROBBINS ST</t>
  </si>
  <si>
    <t>06708-2613</t>
  </si>
  <si>
    <t>(203) 437-8969</t>
  </si>
  <si>
    <t>DCCC.15749</t>
  </si>
  <si>
    <t>WINDSOR  LEARNING CENTER</t>
  </si>
  <si>
    <t>501 MIDDLE TURNPIKE WEST</t>
  </si>
  <si>
    <t>(860) 643-8639</t>
  </si>
  <si>
    <t>DCCC.15752</t>
  </si>
  <si>
    <t>SONCCA-QUAKER FARMS I</t>
  </si>
  <si>
    <t>(203) 888-1655</t>
  </si>
  <si>
    <t>DCCC.15755</t>
  </si>
  <si>
    <t>SONCCA-SEYMOUR MIDDLE SCHOOL</t>
  </si>
  <si>
    <t>211 MOUNTAIN ROAD- SEYMOUR MIDDLE SCHOOL</t>
  </si>
  <si>
    <t>(203) 888-7855</t>
  </si>
  <si>
    <t>8 years-14 years</t>
  </si>
  <si>
    <t>DCCC.15756</t>
  </si>
  <si>
    <t>ACTION EARLY LEARNING CENTER</t>
  </si>
  <si>
    <t>75 BALMFORTH AVE</t>
  </si>
  <si>
    <t>06810-5623</t>
  </si>
  <si>
    <t>(203) 743-3785</t>
  </si>
  <si>
    <t>DCCC.15762</t>
  </si>
  <si>
    <t>TODDLER TOWN - CHILDCARE CAMPUS &amp; LRNG CTR</t>
  </si>
  <si>
    <t>120 STORE AVENUE</t>
  </si>
  <si>
    <t>(203) 753-0728</t>
  </si>
  <si>
    <t>DCCC.15769</t>
  </si>
  <si>
    <t>WINSTED AREA CHILD CARE CENTER- PROSPECT STREET</t>
  </si>
  <si>
    <t>185 PROSPECT STREET</t>
  </si>
  <si>
    <t>WINSTED</t>
  </si>
  <si>
    <t>(860) 379-0006</t>
  </si>
  <si>
    <t>DCCC.15772</t>
  </si>
  <si>
    <t>CHILDREN'S DAY SCHOOL OF RIVERSIDE</t>
  </si>
  <si>
    <t>8 RIVERSIDE AVE</t>
  </si>
  <si>
    <t>06878-1607</t>
  </si>
  <si>
    <t>(203) 637-1122</t>
  </si>
  <si>
    <t>DCCC.15773</t>
  </si>
  <si>
    <t>SOUTH FARMS NURSERY SCHOOL</t>
  </si>
  <si>
    <t>261 RIDGE ROAD</t>
  </si>
  <si>
    <t>(860) 344-1179</t>
  </si>
  <si>
    <t>DCCC.15781</t>
  </si>
  <si>
    <t>GRAMMY'S GARDEN</t>
  </si>
  <si>
    <t>8A PASCO DR</t>
  </si>
  <si>
    <t>06088-1705</t>
  </si>
  <si>
    <t>(860) 627-9123</t>
  </si>
  <si>
    <t>DCCC.15785</t>
  </si>
  <si>
    <t>KID'S FIRST LEARNING CENTER- LEAVENWORTH ROAD</t>
  </si>
  <si>
    <t>222 LEAVENWORTH ROAD</t>
  </si>
  <si>
    <t>(203) 926-9326</t>
  </si>
  <si>
    <t>DCCC.15792</t>
  </si>
  <si>
    <t>GIGGLES &amp; GRINS CHILD CARE CENTER</t>
  </si>
  <si>
    <t>21 CUMMINGS STREET</t>
  </si>
  <si>
    <t>(860) 621-3408</t>
  </si>
  <si>
    <t>DCCC.15793</t>
  </si>
  <si>
    <t>KINDERCARE LEARNING CENTERS #301603</t>
  </si>
  <si>
    <t>304 ELM STREET</t>
  </si>
  <si>
    <t>(203) 445-9548</t>
  </si>
  <si>
    <t>DCCC.15794</t>
  </si>
  <si>
    <t>KINDERCARE LEARNING CENTER #301676</t>
  </si>
  <si>
    <t>39 WELLINGTON ROAD</t>
  </si>
  <si>
    <t>(203) 876-2796</t>
  </si>
  <si>
    <t>DCCC.15796</t>
  </si>
  <si>
    <t>CLINTON CHILD CARE</t>
  </si>
  <si>
    <t>160 EAST MAIN STREET</t>
  </si>
  <si>
    <t>(860) 669-4315</t>
  </si>
  <si>
    <t>DCCC.15797</t>
  </si>
  <si>
    <t>HADDAM/KILLINGWORTH AFT/SCH CHILD CARE PROGRAM</t>
  </si>
  <si>
    <t>HADDAM ELEMENTARY SCHOOL- RTE 154</t>
  </si>
  <si>
    <t>(860) 301-0146</t>
  </si>
  <si>
    <t>DCCC.15799</t>
  </si>
  <si>
    <t>COVENTRY KIDS CENTER</t>
  </si>
  <si>
    <t>1548 MAIN ST RTE 31</t>
  </si>
  <si>
    <t>06238-1614</t>
  </si>
  <si>
    <t>(860) 742-7890</t>
  </si>
  <si>
    <t>DCCC.15812</t>
  </si>
  <si>
    <t>MANCHESTER EARLY LEARNING CENTER @ ROBERTSON</t>
  </si>
  <si>
    <t>65 SCHOOL ST</t>
  </si>
  <si>
    <t>06040-6115</t>
  </si>
  <si>
    <t>(860) 748-7002</t>
  </si>
  <si>
    <t>DCCC.15813</t>
  </si>
  <si>
    <t>CLC MARTIN LUTHER KING</t>
  </si>
  <si>
    <t>40 STILLWATER AVE</t>
  </si>
  <si>
    <t>06902-4949</t>
  </si>
  <si>
    <t>(203) 977-8540</t>
  </si>
  <si>
    <t>DCCC.15815</t>
  </si>
  <si>
    <t>K'TANIM NURSERY SCHOOL AT TEMPLE BETH SHOLOM</t>
  </si>
  <si>
    <t>1809 WHITNEY AVE</t>
  </si>
  <si>
    <t>06517-1401</t>
  </si>
  <si>
    <t>(203) 288-7748</t>
  </si>
  <si>
    <t>DCCC.15817</t>
  </si>
  <si>
    <t>WOLCOTT VIEW MANOR CHILD CARE CENTER</t>
  </si>
  <si>
    <t>50 BEACH RD</t>
  </si>
  <si>
    <t>06716-1902</t>
  </si>
  <si>
    <t>(203) 879-8066</t>
  </si>
  <si>
    <t>DCCC.15820</t>
  </si>
  <si>
    <t>YMCA CHILD CARE CENTER</t>
  </si>
  <si>
    <t>70A CANTERBURY STREET</t>
  </si>
  <si>
    <t>(860) 568-1437</t>
  </si>
  <si>
    <t>DCCC.15821</t>
  </si>
  <si>
    <t>TVCCA LITTLE LEARNERS/HEAD START-TAFTVILLE</t>
  </si>
  <si>
    <t>380 TAFTVILLE OCCUM RD</t>
  </si>
  <si>
    <t>TAFTVILLE</t>
  </si>
  <si>
    <t>06380-1454</t>
  </si>
  <si>
    <t>(860) 887-9705</t>
  </si>
  <si>
    <t>DCCC.15824</t>
  </si>
  <si>
    <t>LITTLE EAGLES PRE-KINDERGARTEN CENTER</t>
  </si>
  <si>
    <t>1003 NEW HAVEN AVE</t>
  </si>
  <si>
    <t>06460-6937</t>
  </si>
  <si>
    <t>(203) 874-1233</t>
  </si>
  <si>
    <t>DCCC.15825</t>
  </si>
  <si>
    <t>INTERFAITH EARLY LEARNING CENTER</t>
  </si>
  <si>
    <t>119 OSBORNE ST</t>
  </si>
  <si>
    <t>06810-6005</t>
  </si>
  <si>
    <t>(203) 744-6619</t>
  </si>
  <si>
    <t>DCCC.15828</t>
  </si>
  <si>
    <t>SCOTTY'S KIDDY KORNER PRESCHOOL &amp; DAYCARE</t>
  </si>
  <si>
    <t>70 WEST ROAD</t>
  </si>
  <si>
    <t>(860) 870-9852</t>
  </si>
  <si>
    <t>DCCC.15838</t>
  </si>
  <si>
    <t>IMAGINATION STATION DAY CARE</t>
  </si>
  <si>
    <t>11 BEECHES LANE</t>
  </si>
  <si>
    <t>WOODSTOCK</t>
  </si>
  <si>
    <t>(860) 963-7655</t>
  </si>
  <si>
    <t>DCCC.15843</t>
  </si>
  <si>
    <t>UNITED DAY SCHOOL BEFORE &amp; AFTER SCHOOL PROGRAM</t>
  </si>
  <si>
    <t>30 HIGHLAND AVENUE - LAUREL LEDGE ELEM SCHOOL</t>
  </si>
  <si>
    <t>DCCC.15852</t>
  </si>
  <si>
    <t>EARLY LEARNING PROGRAM</t>
  </si>
  <si>
    <t>1285 EAST STREET</t>
  </si>
  <si>
    <t>(860) 827-7018</t>
  </si>
  <si>
    <t>DCCC.15855</t>
  </si>
  <si>
    <t>THE ARK EARLY CARE &amp; EDUCATION CENTER</t>
  </si>
  <si>
    <t>222 W MAIN ST</t>
  </si>
  <si>
    <t>06702-1220</t>
  </si>
  <si>
    <t>(203) 757-9917</t>
  </si>
  <si>
    <t>DCCC.15858</t>
  </si>
  <si>
    <t>A TIME FOR CHILDREN</t>
  </si>
  <si>
    <t>85 PARK LANE ROAD</t>
  </si>
  <si>
    <t>(860) 355-1030</t>
  </si>
  <si>
    <t>DCCC.15860</t>
  </si>
  <si>
    <t>CAPITAL COMMUNITY COLLEGE LABORATORY SCHOOL</t>
  </si>
  <si>
    <t>950 MAIN STREET</t>
  </si>
  <si>
    <t>(860) 906-5238</t>
  </si>
  <si>
    <t>DCCC.15871</t>
  </si>
  <si>
    <t>KINDERCARE LEARNING CENTER #301764</t>
  </si>
  <si>
    <t>3025 DIXWELL AVENUE</t>
  </si>
  <si>
    <t>(203) 248-8262</t>
  </si>
  <si>
    <t>DCCC.15879</t>
  </si>
  <si>
    <t>BRIGHT HORIZONS AT WILTON</t>
  </si>
  <si>
    <t>7 GODFREY PL</t>
  </si>
  <si>
    <t>06897-3011</t>
  </si>
  <si>
    <t>(203) 834-2616</t>
  </si>
  <si>
    <t>DCCC.15882</t>
  </si>
  <si>
    <t>NORTHWOOD CHILD CARE CENTER</t>
  </si>
  <si>
    <t>1129 ROUTE 169</t>
  </si>
  <si>
    <t>(860) 928-7012</t>
  </si>
  <si>
    <t>DCCC.15888</t>
  </si>
  <si>
    <t>MADISON SCHOOL FOR YOUNG CHILDREN</t>
  </si>
  <si>
    <t>42 OLD POST RD</t>
  </si>
  <si>
    <t>06443-2113</t>
  </si>
  <si>
    <t>(203) 245-3414</t>
  </si>
  <si>
    <t>DCCC.15890</t>
  </si>
  <si>
    <t>DISCOVERY DAYCARE AND PRESCHOOL</t>
  </si>
  <si>
    <t>225 MELOY RD</t>
  </si>
  <si>
    <t>06516-3035</t>
  </si>
  <si>
    <t>(203) 931-7750</t>
  </si>
  <si>
    <t>DCCC.15891</t>
  </si>
  <si>
    <t>ROTARY/YMCA TEEN CENTER</t>
  </si>
  <si>
    <t>55 SOUTH ELM STREET</t>
  </si>
  <si>
    <t>(203) 284-7448</t>
  </si>
  <si>
    <t>10 years-13 years</t>
  </si>
  <si>
    <t>DCCC.15897</t>
  </si>
  <si>
    <t>THROUGH THE EYES OF A CHILD</t>
  </si>
  <si>
    <t>20 DOVER RD</t>
  </si>
  <si>
    <t>06119-1260</t>
  </si>
  <si>
    <t>(860) 232-5405</t>
  </si>
  <si>
    <t>DCCC.15899</t>
  </si>
  <si>
    <t>SALVATION ARMY LEARNING CENTER</t>
  </si>
  <si>
    <t>100 NELSON ST</t>
  </si>
  <si>
    <t>06120-2043</t>
  </si>
  <si>
    <t>(860) 543-8419</t>
  </si>
  <si>
    <t>DCCC.15906</t>
  </si>
  <si>
    <t>ADVANCE CHILD CARE CENTER</t>
  </si>
  <si>
    <t>65 KENSINGTON STREET</t>
  </si>
  <si>
    <t>(203) 562-1916</t>
  </si>
  <si>
    <t>DCCC.15914</t>
  </si>
  <si>
    <t>CHABAD GAN OF GREENWICH</t>
  </si>
  <si>
    <t>75 MASON ST</t>
  </si>
  <si>
    <t>06830-5501</t>
  </si>
  <si>
    <t>(203) 629-9059</t>
  </si>
  <si>
    <t>DCCC.15917</t>
  </si>
  <si>
    <t>YWCA EAST HARTFORD EARLY LEARNING CENTER</t>
  </si>
  <si>
    <t>9 SIGNOR ST</t>
  </si>
  <si>
    <t>06108-3432</t>
  </si>
  <si>
    <t>(860) 291-2700</t>
  </si>
  <si>
    <t>DCCC.15922</t>
  </si>
  <si>
    <t>PRECIOUS MEMORIES PRESCHOOL OF SANDY HOLLOW</t>
  </si>
  <si>
    <t>195 SANDY HOLLOW ROAD- REAR</t>
  </si>
  <si>
    <t>(860) 572-3955</t>
  </si>
  <si>
    <t>DCCC.15923</t>
  </si>
  <si>
    <t>RED SNEAKERS OF LEBANON</t>
  </si>
  <si>
    <t>312 VILLAGE HILL RD</t>
  </si>
  <si>
    <t>06249-1026</t>
  </si>
  <si>
    <t>(860) 456-4118</t>
  </si>
  <si>
    <t>DCCC.15924</t>
  </si>
  <si>
    <t>MIDDLE SCHOOL ADVENTURE PROGRAM - REED</t>
  </si>
  <si>
    <t>3 TRADES LN</t>
  </si>
  <si>
    <t>06470-2369</t>
  </si>
  <si>
    <t>(203) 217-8830</t>
  </si>
  <si>
    <t>9 years-15 years</t>
  </si>
  <si>
    <t>DCCC.15931</t>
  </si>
  <si>
    <t>TVCCA LITTLE LEARNERS/HEAD START- NEW LONDON</t>
  </si>
  <si>
    <t>387 BAYONET STREET</t>
  </si>
  <si>
    <t>(860) 425-6630</t>
  </si>
  <si>
    <t>DCCC.15936</t>
  </si>
  <si>
    <t>THREE  FOUR  OPEN THE DOOR</t>
  </si>
  <si>
    <t>329 WILTON ROAD</t>
  </si>
  <si>
    <t>(203) 454-1924</t>
  </si>
  <si>
    <t>DCCC.15937</t>
  </si>
  <si>
    <t>WONDER YEARS LEARNING CENTER</t>
  </si>
  <si>
    <t>60 TODD RD</t>
  </si>
  <si>
    <t>06484-5342</t>
  </si>
  <si>
    <t>(203) 929-0708</t>
  </si>
  <si>
    <t>DCCC.15938</t>
  </si>
  <si>
    <t>SUPER CLUB FOR KIDS</t>
  </si>
  <si>
    <t>2172 BERLIN TPKE</t>
  </si>
  <si>
    <t>06111-3210</t>
  </si>
  <si>
    <t>(860) 665-7529</t>
  </si>
  <si>
    <t>DCCC.15942</t>
  </si>
  <si>
    <t>HONEY TREE PRESCHOOL AND CHILD CARE CENTER</t>
  </si>
  <si>
    <t>401 MONROE TPKE</t>
  </si>
  <si>
    <t>06468-2276</t>
  </si>
  <si>
    <t>(203) 261-5667</t>
  </si>
  <si>
    <t>DCCC.15943</t>
  </si>
  <si>
    <t>WARREN CHURCH COMMUNITY CHILDCARE</t>
  </si>
  <si>
    <t>4 SACKETT HILL ROAD</t>
  </si>
  <si>
    <t>WARREN</t>
  </si>
  <si>
    <t>(860) 868-2236</t>
  </si>
  <si>
    <t>DCCC.15949</t>
  </si>
  <si>
    <t>KID'S CONNECTION II</t>
  </si>
  <si>
    <t>140 PLEASANT AVENUE</t>
  </si>
  <si>
    <t>(203) 467-9400</t>
  </si>
  <si>
    <t>DCCC.15952</t>
  </si>
  <si>
    <t>SILVA'S YOUTH OF TODAY LEARNING CENTER</t>
  </si>
  <si>
    <t>656 SILVER LN</t>
  </si>
  <si>
    <t>06118-1249</t>
  </si>
  <si>
    <t>(860) 569-8300</t>
  </si>
  <si>
    <t>DCCC.15956</t>
  </si>
  <si>
    <t>PLAY AND LEARN CHILD DEVELOPMENT CENTER</t>
  </si>
  <si>
    <t>30 NORTH MAIN STREET</t>
  </si>
  <si>
    <t>THOMASTON</t>
  </si>
  <si>
    <t>(860) 283-0791</t>
  </si>
  <si>
    <t>DCCC.15957</t>
  </si>
  <si>
    <t>GREEN'S FARMS NURSERY SCHOOL</t>
  </si>
  <si>
    <t>71 HILLANDALE ROAD</t>
  </si>
  <si>
    <t>(203) 227-9363</t>
  </si>
  <si>
    <t>DCCC.15959</t>
  </si>
  <si>
    <t>THE CENTER: DROP-IN COMMUNITY LRNG &amp; RESOURCE CTR</t>
  </si>
  <si>
    <t>76 FEDERAL ST</t>
  </si>
  <si>
    <t>06320-6601</t>
  </si>
  <si>
    <t>(860) 442-4466</t>
  </si>
  <si>
    <t>701 MONTAUK AVE</t>
  </si>
  <si>
    <t>06320-4403</t>
  </si>
  <si>
    <t>DCCC.15961</t>
  </si>
  <si>
    <t>LEARNING CENTER AT PIPER'S HILL</t>
  </si>
  <si>
    <t>17 ROXBURY ROAD</t>
  </si>
  <si>
    <t>(203) 968-2468</t>
  </si>
  <si>
    <t>DCCC.15965</t>
  </si>
  <si>
    <t>ORGANIZED KARE FOR KIDS</t>
  </si>
  <si>
    <t>325 SHETUCKET TPKE</t>
  </si>
  <si>
    <t>PRESTON</t>
  </si>
  <si>
    <t>06365-8654</t>
  </si>
  <si>
    <t>8608873113 1012</t>
  </si>
  <si>
    <t>DCCC.15968</t>
  </si>
  <si>
    <t>CREATIVE KIDS LEARNING CENTER</t>
  </si>
  <si>
    <t>1456 BERLIN TURNPIKE</t>
  </si>
  <si>
    <t>(860) 828-0101</t>
  </si>
  <si>
    <t>DCCC.15970</t>
  </si>
  <si>
    <t>BROOKDALE NURSERY SCHOOL</t>
  </si>
  <si>
    <t>20 BROOKDALE ROAD</t>
  </si>
  <si>
    <t>(203) 329-9945</t>
  </si>
  <si>
    <t>DCCC.15975</t>
  </si>
  <si>
    <t>CREATIVE LEARNING PRESCHOOL &amp; DAY CARE GRANBY</t>
  </si>
  <si>
    <t>4 W GRANBY RD</t>
  </si>
  <si>
    <t>06035-2117</t>
  </si>
  <si>
    <t>(860) 653-8161</t>
  </si>
  <si>
    <t>DCCC.15976</t>
  </si>
  <si>
    <t>A CHILD'S GARDEN- SHELTON</t>
  </si>
  <si>
    <t>20 IVY BROOK ROAD</t>
  </si>
  <si>
    <t>(203) 402-0334</t>
  </si>
  <si>
    <t>DCCC.15977</t>
  </si>
  <si>
    <t>MANCHESTER EARLY LEARNING CENTER @ HIGHLAND PARK</t>
  </si>
  <si>
    <t>397 PORTER ST</t>
  </si>
  <si>
    <t>06040-5575</t>
  </si>
  <si>
    <t>(860) 647-3430</t>
  </si>
  <si>
    <t>DCCC.15980</t>
  </si>
  <si>
    <t>ST STEPHEN'S NURSERY SCHOOL</t>
  </si>
  <si>
    <t>353 MAIN STREET</t>
  </si>
  <si>
    <t>(203) 438-6806</t>
  </si>
  <si>
    <t>DCCC.15996</t>
  </si>
  <si>
    <t>TRUMBULL LOVES CHILDREN  - FRENCHTOWN</t>
  </si>
  <si>
    <t>30 FRENCHTOWN ROAD</t>
  </si>
  <si>
    <t>(203) 371-7055</t>
  </si>
  <si>
    <t>DCCC.16000</t>
  </si>
  <si>
    <t>FAMILY CENTERS FIRST STEPS CENTER</t>
  </si>
  <si>
    <t>8 ARMSTRONG CT</t>
  </si>
  <si>
    <t>06830-6183</t>
  </si>
  <si>
    <t>(203) 552-0633</t>
  </si>
  <si>
    <t>DCCC.16001</t>
  </si>
  <si>
    <t>ST AGNES HOME FAMILY CENTER DAY CARE</t>
  </si>
  <si>
    <t>104 MAYFLOWER STREET</t>
  </si>
  <si>
    <t>(860) 521-7516</t>
  </si>
  <si>
    <t>6 weeks-2 years</t>
  </si>
  <si>
    <t>DCCC.16011</t>
  </si>
  <si>
    <t>CHRIST LUTHERAN SCHOOL</t>
  </si>
  <si>
    <t>330 CHURCH ST</t>
  </si>
  <si>
    <t>AMSTON</t>
  </si>
  <si>
    <t>06231-1406</t>
  </si>
  <si>
    <t>(860) 228-5134</t>
  </si>
  <si>
    <t>HEBRON</t>
  </si>
  <si>
    <t>DCCC.16016</t>
  </si>
  <si>
    <t>YMCA SACC @  FLANDERS SCHOOL</t>
  </si>
  <si>
    <t>100 VICTORIA DR</t>
  </si>
  <si>
    <t>06489-2741</t>
  </si>
  <si>
    <t>(860) 919-2232</t>
  </si>
  <si>
    <t>DCCC.16017</t>
  </si>
  <si>
    <t>YMCA SACC @ THALBERG SCHOOL</t>
  </si>
  <si>
    <t>145 DUNHAM ROAD</t>
  </si>
  <si>
    <t>(860) 637-2503</t>
  </si>
  <si>
    <t>DCCC.16020</t>
  </si>
  <si>
    <t>GRANBY SCHOOL AGE CHILD CARE</t>
  </si>
  <si>
    <t>97 SALMON BROOK STREET</t>
  </si>
  <si>
    <t>DCCC.16021</t>
  </si>
  <si>
    <t>KINDERCARE LEARNING CENTERS #301792</t>
  </si>
  <si>
    <t>1 TRAP FALLS ROAD</t>
  </si>
  <si>
    <t>(203) 944-0104</t>
  </si>
  <si>
    <t>DCCC.16025</t>
  </si>
  <si>
    <t>STEPPING STONES DISCOVERY &amp; DEVELOPMENT CENTER</t>
  </si>
  <si>
    <t>177 PLEASANT VALLEY RD S</t>
  </si>
  <si>
    <t>06340-3323</t>
  </si>
  <si>
    <t>(860) 446-0441</t>
  </si>
  <si>
    <t>DCCC.16031</t>
  </si>
  <si>
    <t>DUCK POND DAY CARE- HAMDEN</t>
  </si>
  <si>
    <t>84 WASHINGTON AVENUE</t>
  </si>
  <si>
    <t>(203) 281-3825</t>
  </si>
  <si>
    <t>DCCC.16033</t>
  </si>
  <si>
    <t>METHODIST FAMILY CENTER PRESCHOOL</t>
  </si>
  <si>
    <t>345 MIDDLESEX ROAD</t>
  </si>
  <si>
    <t>(203) 655-7407</t>
  </si>
  <si>
    <t>DCCC.16040</t>
  </si>
  <si>
    <t>KINDERCARE LEARNING CENTER #301791</t>
  </si>
  <si>
    <t>35 SOUTH RD</t>
  </si>
  <si>
    <t>06032-2022</t>
  </si>
  <si>
    <t>(860) 677-1810</t>
  </si>
  <si>
    <t>DCCC.16042</t>
  </si>
  <si>
    <t>WINDHAM/WILLIMANTIC CHILD CARE &amp; FAMILY DEV CTR</t>
  </si>
  <si>
    <t>478 VALLEY ST</t>
  </si>
  <si>
    <t>06226-1902</t>
  </si>
  <si>
    <t>(860) 423-7112</t>
  </si>
  <si>
    <t>2 years-9 years</t>
  </si>
  <si>
    <t>DCCC.16047</t>
  </si>
  <si>
    <t>BILLINGS P LEARNED MISSION</t>
  </si>
  <si>
    <t>40 SHAW ST</t>
  </si>
  <si>
    <t>06320-4922</t>
  </si>
  <si>
    <t>(860) 442-1798</t>
  </si>
  <si>
    <t>5 years-15 years</t>
  </si>
  <si>
    <t>DCCC.16050</t>
  </si>
  <si>
    <t>OLD HILL CHILDREN'S DAY SCHOOL</t>
  </si>
  <si>
    <t>190 WILTON ROAD</t>
  </si>
  <si>
    <t>(203) 221-8238</t>
  </si>
  <si>
    <t>DCCC.16051</t>
  </si>
  <si>
    <t>QUALITY CARE DAY CARE &amp; COOP NURSERY SCHOOL</t>
  </si>
  <si>
    <t>90 HARTFORD RD</t>
  </si>
  <si>
    <t>06420-3841</t>
  </si>
  <si>
    <t>(860) 859-2612</t>
  </si>
  <si>
    <t>DCCC.16052</t>
  </si>
  <si>
    <t>NORTH OAK COMMUNITY CENTER</t>
  </si>
  <si>
    <t>35 OAK ST</t>
  </si>
  <si>
    <t>06051-1212</t>
  </si>
  <si>
    <t>(860) 826-4676</t>
  </si>
  <si>
    <t>DCCC.16054</t>
  </si>
  <si>
    <t>KIDS CARE CHILD DEVELOPMENT CENTER</t>
  </si>
  <si>
    <t>951 NORTH MAIN STREET EXTENSION</t>
  </si>
  <si>
    <t>(203) 265-4505</t>
  </si>
  <si>
    <t>DCCC.16059</t>
  </si>
  <si>
    <t>ROOM TO GROW CHILD CARE</t>
  </si>
  <si>
    <t>(860) 749-4344</t>
  </si>
  <si>
    <t>DCCC.16060</t>
  </si>
  <si>
    <t>COMMUNITY CHILDREN'S CENTER</t>
  </si>
  <si>
    <t>797 MANSFIELD CITY ROAD</t>
  </si>
  <si>
    <t>(860) 456-7171</t>
  </si>
  <si>
    <t>DCCC.16061</t>
  </si>
  <si>
    <t>KIDS CARE AT RIVERFIELD</t>
  </si>
  <si>
    <t>1625 MILL PLAIN ROAD</t>
  </si>
  <si>
    <t>(203) 767-1550</t>
  </si>
  <si>
    <t>DCCC.16062</t>
  </si>
  <si>
    <t>HAPPY TIME NURSERY SCHOOL- NORWALK</t>
  </si>
  <si>
    <t>260 NEW CANAAN AVENUE</t>
  </si>
  <si>
    <t>(203) 847-9566</t>
  </si>
  <si>
    <t>DCCC.16064</t>
  </si>
  <si>
    <t>ABCD AT THE CHURCH OF THE HOLY NAME OF JESUS</t>
  </si>
  <si>
    <t>1950 BARNUM AVENUE</t>
  </si>
  <si>
    <t>(203) 385-1127</t>
  </si>
  <si>
    <t>DCCC.16068</t>
  </si>
  <si>
    <t>TOWN OF ENFIELD CHILD DEVELOPMENT CENTER</t>
  </si>
  <si>
    <t>117 POST OFFICE RD</t>
  </si>
  <si>
    <t>06082-5663</t>
  </si>
  <si>
    <t>(860) 763-7003</t>
  </si>
  <si>
    <t>DCCC.16074</t>
  </si>
  <si>
    <t>HAPPY TIME PRESCHOOL</t>
  </si>
  <si>
    <t>129 POST OFFICE ROAD- AMERICAN BAPTIST CHURCH</t>
  </si>
  <si>
    <t>(860) 745-3278</t>
  </si>
  <si>
    <t>DCCC.16081</t>
  </si>
  <si>
    <t>BRIDGEPORT YMCA/SECC PALS 1 CHILD CARE CENTER</t>
  </si>
  <si>
    <t>650 PARK AVE</t>
  </si>
  <si>
    <t>06604-4610</t>
  </si>
  <si>
    <t>(203) 331-0200</t>
  </si>
  <si>
    <t>DCCC.16083</t>
  </si>
  <si>
    <t>KID'S FIRST LEARNING CENTER- LONG HILL CROSS ROAD</t>
  </si>
  <si>
    <t>216 LONG HILL CROSS ROAD</t>
  </si>
  <si>
    <t>(203) 926-9998</t>
  </si>
  <si>
    <t>DCCC.16086</t>
  </si>
  <si>
    <t>JONI'S CHILD CARE AND PRE-SCHOOL</t>
  </si>
  <si>
    <t>304 SPIELMAN HWY</t>
  </si>
  <si>
    <t>06013-1605</t>
  </si>
  <si>
    <t>(860) 404-0177</t>
  </si>
  <si>
    <t>DCCC.16091</t>
  </si>
  <si>
    <t>TUTOR TIME OF WEST HAVEN</t>
  </si>
  <si>
    <t>221 BULL HILL LN</t>
  </si>
  <si>
    <t>06516-3971</t>
  </si>
  <si>
    <t>(203) 937-7015</t>
  </si>
  <si>
    <t>DCCC.16095</t>
  </si>
  <si>
    <t>HEAD START OF NORTHERN FAIRFIELD CTY LRL GRDN CTR</t>
  </si>
  <si>
    <t>385 MAIN ST</t>
  </si>
  <si>
    <t>06810-5508</t>
  </si>
  <si>
    <t>(203) 791-1787</t>
  </si>
  <si>
    <t>DCCC.16096</t>
  </si>
  <si>
    <t>KIDS' PLACE - MCKINLEY SCHOOL</t>
  </si>
  <si>
    <t>60 THOMPSON STREET</t>
  </si>
  <si>
    <t>(203) 331-7161</t>
  </si>
  <si>
    <t>DCCC.16097</t>
  </si>
  <si>
    <t>YMCA SACC @ HATTON SCHOOL</t>
  </si>
  <si>
    <t>50 SPRING LAKE RD</t>
  </si>
  <si>
    <t>06489-4424</t>
  </si>
  <si>
    <t>(860)637-2704</t>
  </si>
  <si>
    <t>DCCC.16098</t>
  </si>
  <si>
    <t>YMCA SACC @ STRONG SCHOOL</t>
  </si>
  <si>
    <t>820 MARION AVENUE</t>
  </si>
  <si>
    <t>(860) 637-6676</t>
  </si>
  <si>
    <t>DCCC.16099</t>
  </si>
  <si>
    <t>PLAY 'N' LEARN CHILD DEVELOPMENT CENTER</t>
  </si>
  <si>
    <t>10 WININGER DR</t>
  </si>
  <si>
    <t>06365-8050</t>
  </si>
  <si>
    <t>(860) 886-7529</t>
  </si>
  <si>
    <t>DCCC.16102</t>
  </si>
  <si>
    <t>VALLEY SHORE YMCA SAP @ PIERSON SCHOOL</t>
  </si>
  <si>
    <t>75 E MAIN ST</t>
  </si>
  <si>
    <t>06413-2036</t>
  </si>
  <si>
    <t>8 years-12 years</t>
  </si>
  <si>
    <t>DCCC.16107</t>
  </si>
  <si>
    <t>GREATER WATERBURY YMCA CHASE AFTER  SCHOOL  PROG</t>
  </si>
  <si>
    <t>40 WOODTICK RD</t>
  </si>
  <si>
    <t>06705-2207</t>
  </si>
  <si>
    <t>(203) 754-9266</t>
  </si>
  <si>
    <t>DCCC.16114</t>
  </si>
  <si>
    <t>SPARK - MAPLE HILL</t>
  </si>
  <si>
    <t>641 MAPLE HILL ROAD</t>
  </si>
  <si>
    <t>(203) 720-9454</t>
  </si>
  <si>
    <t>DCCC.16115</t>
  </si>
  <si>
    <t>SPARK - ANDREW AVENUE SCHOOL</t>
  </si>
  <si>
    <t>140 ANDREW AVE</t>
  </si>
  <si>
    <t>06770-4303</t>
  </si>
  <si>
    <t>(203) 841-8979</t>
  </si>
  <si>
    <t>DCCC.16117</t>
  </si>
  <si>
    <t>UNION MEMORIAL PRESCHOOL</t>
  </si>
  <si>
    <t>58 CHURCH STREET</t>
  </si>
  <si>
    <t>(203) 425-9858</t>
  </si>
  <si>
    <t>DCCC.16118</t>
  </si>
  <si>
    <t>CANTERBURY CHILDREN'S ACADEMY</t>
  </si>
  <si>
    <t>102 KITT RD</t>
  </si>
  <si>
    <t>CANTERBURY</t>
  </si>
  <si>
    <t>06331-1121</t>
  </si>
  <si>
    <t>(860) 546-1222</t>
  </si>
  <si>
    <t>DCCC.16120</t>
  </si>
  <si>
    <t>KLUB KID</t>
  </si>
  <si>
    <t>286 NAUBUC AVENUE</t>
  </si>
  <si>
    <t>(860) 633-7772</t>
  </si>
  <si>
    <t>DCCC.16129</t>
  </si>
  <si>
    <t>APPLE BLOSSOM SCHOOL AND FAMILY CENTER</t>
  </si>
  <si>
    <t>440 DANBURY ROAD</t>
  </si>
  <si>
    <t>(203) 834-0344</t>
  </si>
  <si>
    <t>DCCC.16131</t>
  </si>
  <si>
    <t>BRIDGEPORT YMCA/KOLBE EDUCATIONAL CENTER</t>
  </si>
  <si>
    <t>401 KOSSUTH STREET</t>
  </si>
  <si>
    <t>(203) 332-6447</t>
  </si>
  <si>
    <t>DCCC.16132</t>
  </si>
  <si>
    <t>LITTLE PEOPLE LEARNING CENTER</t>
  </si>
  <si>
    <t>6 FEDERAL RD</t>
  </si>
  <si>
    <t>06810-6129</t>
  </si>
  <si>
    <t>(203) 798-1981</t>
  </si>
  <si>
    <t>DCCC.16140</t>
  </si>
  <si>
    <t>BURLINGTON ACADEMY OF LEARNING</t>
  </si>
  <si>
    <t>4/6 COVEY ROAD</t>
  </si>
  <si>
    <t>DCCC.16143</t>
  </si>
  <si>
    <t>ALPHABET ACADEMY</t>
  </si>
  <si>
    <t>605 BENHAM ST</t>
  </si>
  <si>
    <t>06514-2655</t>
  </si>
  <si>
    <t>(203) 230-9991</t>
  </si>
  <si>
    <t>DCCC.16147</t>
  </si>
  <si>
    <t>CARVER AFTER SCHOOL PROGRAM FOR EDUCATION AND RECR</t>
  </si>
  <si>
    <t>7 ACADEMY ST</t>
  </si>
  <si>
    <t>06850-4016</t>
  </si>
  <si>
    <t>(203) 838-4305</t>
  </si>
  <si>
    <t>DCCC.16149</t>
  </si>
  <si>
    <t>KID'S LANE DAY CARE &amp; LEARNING CENTER</t>
  </si>
  <si>
    <t>38 NEW BRITAIN AVENUE</t>
  </si>
  <si>
    <t>(860) 563-6205</t>
  </si>
  <si>
    <t>DCCC.16150</t>
  </si>
  <si>
    <t>FAIRY TALES CHILD CARE &amp; DEVELOPMENT CENTER</t>
  </si>
  <si>
    <t>470 MURDOCK AVE UNIT 9</t>
  </si>
  <si>
    <t>06450-7168</t>
  </si>
  <si>
    <t>(203) 440-4244</t>
  </si>
  <si>
    <t>DCCC.16161</t>
  </si>
  <si>
    <t>BUNNY VILLAGE LEARNING CENTER</t>
  </si>
  <si>
    <t>41 VILLAGE LANE</t>
  </si>
  <si>
    <t>(203) 393-7378</t>
  </si>
  <si>
    <t>DCCC.16164</t>
  </si>
  <si>
    <t>TRUMBULL LOVES CHILDREN-FUN ZONE</t>
  </si>
  <si>
    <t>720 DANIELS FARM RD</t>
  </si>
  <si>
    <t>06611-5539</t>
  </si>
  <si>
    <t>(203) 261-2723</t>
  </si>
  <si>
    <t>DCCC.16168</t>
  </si>
  <si>
    <t>LITTLE NOISES DAY CARE CENTER</t>
  </si>
  <si>
    <t>41 WF PALMER ROAD</t>
  </si>
  <si>
    <t>(860) 873-9848</t>
  </si>
  <si>
    <t>DCCC.16176</t>
  </si>
  <si>
    <t>MILFORD PRESCHOOL</t>
  </si>
  <si>
    <t>35 MATHEW STREET</t>
  </si>
  <si>
    <t>(203) 874-5666</t>
  </si>
  <si>
    <t>DCCC.16179</t>
  </si>
  <si>
    <t>SEDONA DAYCARE AND LEARNING CENTER</t>
  </si>
  <si>
    <t>21 PLYMOUTH PL</t>
  </si>
  <si>
    <t>06460-3451</t>
  </si>
  <si>
    <t>(203) 876-7060</t>
  </si>
  <si>
    <t>DCCC.16181</t>
  </si>
  <si>
    <t>TLC PRESCHOOL PROGRAM</t>
  </si>
  <si>
    <t>30 GREENFIELD STREET</t>
  </si>
  <si>
    <t>(860)-721-2957</t>
  </si>
  <si>
    <t>DCCC.16183</t>
  </si>
  <si>
    <t>WINSTED AREA CHILD CARE CENTER- LAKE STREET</t>
  </si>
  <si>
    <t>1 LAKE ST</t>
  </si>
  <si>
    <t>06098-1409</t>
  </si>
  <si>
    <t>(860) 379-2779</t>
  </si>
  <si>
    <t>DCCC.16185</t>
  </si>
  <si>
    <t>JOB CORPS ACADEMY CHILD DEVELOPMENT CENTER</t>
  </si>
  <si>
    <t>100 WILLIAM SHORTY CAMPBELL STREET</t>
  </si>
  <si>
    <t>(860) 952-1790</t>
  </si>
  <si>
    <t>DCCC.16187</t>
  </si>
  <si>
    <t>THE SANDBOX DAY CARE CENTER OF BETHEL</t>
  </si>
  <si>
    <t>44 CHESTNUT ST</t>
  </si>
  <si>
    <t>06801-2629</t>
  </si>
  <si>
    <t>(203) 748-6708</t>
  </si>
  <si>
    <t>DCCC.16188</t>
  </si>
  <si>
    <t>CHESTER ADDISON COMM CTR STUDY ZONE ASP</t>
  </si>
  <si>
    <t>245 SELLECK ST</t>
  </si>
  <si>
    <t>06902-6419</t>
  </si>
  <si>
    <t>(203) 348-6491</t>
  </si>
  <si>
    <t>5 years-18 years</t>
  </si>
  <si>
    <t>DCCC.16192</t>
  </si>
  <si>
    <t>SAUGATUCK NURSERY SCHOOL</t>
  </si>
  <si>
    <t>245 POST RD E</t>
  </si>
  <si>
    <t>06880-3613</t>
  </si>
  <si>
    <t>(203) 226-9192</t>
  </si>
  <si>
    <t>DCCC.16193</t>
  </si>
  <si>
    <t>KINDERCARE LEARNING CENTER #301810</t>
  </si>
  <si>
    <t>110 MILES DRIVE</t>
  </si>
  <si>
    <t>(203) 269-7730</t>
  </si>
  <si>
    <t>DCCC.16196</t>
  </si>
  <si>
    <t>YW KIDSLINK AT WEST HILL SCHOOL</t>
  </si>
  <si>
    <t>95 CRONIN DR</t>
  </si>
  <si>
    <t>06067-1105</t>
  </si>
  <si>
    <t>DCCC.16197</t>
  </si>
  <si>
    <t>KIDS ACADEMY CHILD CARE CENTER- TOLLAND</t>
  </si>
  <si>
    <t>52 RHODES ROAD</t>
  </si>
  <si>
    <t>(860) 875-5437</t>
  </si>
  <si>
    <t>DCCC.16198</t>
  </si>
  <si>
    <t>GROWING SEEDS CHILD DEVELOPMENT CENTER</t>
  </si>
  <si>
    <t>2 TRINITY PLACE</t>
  </si>
  <si>
    <t>(203) 857-0708</t>
  </si>
  <si>
    <t>DCCC.16202</t>
  </si>
  <si>
    <t>CENTER PRESCHOOL</t>
  </si>
  <si>
    <t>474 BROAD STREET</t>
  </si>
  <si>
    <t>(203) 238-2579</t>
  </si>
  <si>
    <t>DCCC.16203</t>
  </si>
  <si>
    <t>FUTURE FOUNDATIONS CHILD CARE CENTER</t>
  </si>
  <si>
    <t>21 FERN DRIVE</t>
  </si>
  <si>
    <t>(860) 489-7222</t>
  </si>
  <si>
    <t>DCCC.16206</t>
  </si>
  <si>
    <t>THE CARROT PATCH</t>
  </si>
  <si>
    <t>235 JOHNSON RD</t>
  </si>
  <si>
    <t>06518-1816</t>
  </si>
  <si>
    <t>(203) 248-5433</t>
  </si>
  <si>
    <t>DCCC.16207</t>
  </si>
  <si>
    <t>27 SCHOOL STREET</t>
  </si>
  <si>
    <t>(860) 844-0440</t>
  </si>
  <si>
    <t>DCCC.16208</t>
  </si>
  <si>
    <t>OLD GREENWICH SCHOOL CHILD CARE</t>
  </si>
  <si>
    <t>285 SOUND BEACH AVENUE</t>
  </si>
  <si>
    <t>(203) 637-7066</t>
  </si>
  <si>
    <t>DCCC.16211</t>
  </si>
  <si>
    <t>COMMUNITY RENEWAL TEAM-PORTLAND HEAD START</t>
  </si>
  <si>
    <t>(860) 342-4364</t>
  </si>
  <si>
    <t>DCCC.16212</t>
  </si>
  <si>
    <t>A KID'S PLACE</t>
  </si>
  <si>
    <t>10 ELMWOOD AVENUE</t>
  </si>
  <si>
    <t>(203) 899-0091</t>
  </si>
  <si>
    <t>DCCC.16215</t>
  </si>
  <si>
    <t>LITTLE LIGHTS CHRISTIAN LEARNING CENTER</t>
  </si>
  <si>
    <t>90 SOUTH PARK STREET</t>
  </si>
  <si>
    <t>(860) 456-4628</t>
  </si>
  <si>
    <t>DCCC.16218</t>
  </si>
  <si>
    <t>ZION LUTHERAN SUNNY HILL PRESCHOOL</t>
  </si>
  <si>
    <t>183 WILLIAM STREET</t>
  </si>
  <si>
    <t>(860) 342-2860</t>
  </si>
  <si>
    <t>DCCC.16222</t>
  </si>
  <si>
    <t>YMCA LEARNING CENTER</t>
  </si>
  <si>
    <t>30 HIGH STREET</t>
  </si>
  <si>
    <t>(860) 621-8130</t>
  </si>
  <si>
    <t>DCCC.16228</t>
  </si>
  <si>
    <t>WOW KIDS LEARNING CENTER AND CHILD CARE</t>
  </si>
  <si>
    <t>600 DANBURY RD</t>
  </si>
  <si>
    <t>06776-4397</t>
  </si>
  <si>
    <t>(860) 210-3623</t>
  </si>
  <si>
    <t>DCCC.16229</t>
  </si>
  <si>
    <t>THIS IS THE WAY- LEARNING CENTER</t>
  </si>
  <si>
    <t>18 SHAKER ROAD</t>
  </si>
  <si>
    <t>(860) 253-0010</t>
  </si>
  <si>
    <t>DCCC.16232</t>
  </si>
  <si>
    <t>CHILD &amp; FAMILY DEVELOPMENT RESOURCE CENTER</t>
  </si>
  <si>
    <t>83 WINDHAM ST</t>
  </si>
  <si>
    <t>06226-2211</t>
  </si>
  <si>
    <t>(860) 465-5000</t>
  </si>
  <si>
    <t>DCCC.16233</t>
  </si>
  <si>
    <t>LORDSHIP LEARNING TREE PRESCHOOL-DAYCARE</t>
  </si>
  <si>
    <t>179 PROSPECT DRIVE</t>
  </si>
  <si>
    <t>(203) 381-0333</t>
  </si>
  <si>
    <t>DCCC.16234</t>
  </si>
  <si>
    <t>STONEVIEW CHILDREN'S UNIVERSITY</t>
  </si>
  <si>
    <t>294 WASHINGTON STREET</t>
  </si>
  <si>
    <t>(860) 859-0407</t>
  </si>
  <si>
    <t>DCCC.16237</t>
  </si>
  <si>
    <t>THE GODDARD SCHOOL- ORANGE</t>
  </si>
  <si>
    <t>42 OLD TAVERN RD</t>
  </si>
  <si>
    <t>06477-3432</t>
  </si>
  <si>
    <t>(203) 795-5575</t>
  </si>
  <si>
    <t>DCCC.16248</t>
  </si>
  <si>
    <t>ABCD MIDDLEBROOKS SCHOOL CHILD CARE CENTER</t>
  </si>
  <si>
    <t>240 MIDDLEBROOKS AVE</t>
  </si>
  <si>
    <t>06611-3015</t>
  </si>
  <si>
    <t>(203) 452-4504</t>
  </si>
  <si>
    <t>DCCC.16254</t>
  </si>
  <si>
    <t>FIRST STEP CHRISTIAN DAY SCHOOL</t>
  </si>
  <si>
    <t>240 WOLFPIT ROAD</t>
  </si>
  <si>
    <t>(203) 563-0545</t>
  </si>
  <si>
    <t>DCCC.16256</t>
  </si>
  <si>
    <t>THE TOT'S SPOT</t>
  </si>
  <si>
    <t>87 OLD STAMFORD RD</t>
  </si>
  <si>
    <t>06840-6246</t>
  </si>
  <si>
    <t>(203) 972-3161</t>
  </si>
  <si>
    <t>DCCC.16261</t>
  </si>
  <si>
    <t>BRIGHT HORIZONS @ HIGH RIDGE PARK</t>
  </si>
  <si>
    <t>4 HIGH RIDGE PARK</t>
  </si>
  <si>
    <t>(203) 321-1681</t>
  </si>
  <si>
    <t>DCCC.16262</t>
  </si>
  <si>
    <t>DENISON PEQUOTSEPOS NATURE CENTER PRESCHOOL</t>
  </si>
  <si>
    <t>109 PEQUOTSEPOS ROAD</t>
  </si>
  <si>
    <t>(860) 536-2856</t>
  </si>
  <si>
    <t>DCCC.16274</t>
  </si>
  <si>
    <t>MONTESSORI SCHOOL ON EDGEWOOD</t>
  </si>
  <si>
    <t>230 EDGEWOOD AVE</t>
  </si>
  <si>
    <t>06511-4105</t>
  </si>
  <si>
    <t>(203) 772-3210</t>
  </si>
  <si>
    <t>DCCC.16279</t>
  </si>
  <si>
    <t>THE KILLINGWORTH KID'S CENTER</t>
  </si>
  <si>
    <t>155 ROUTE 81</t>
  </si>
  <si>
    <t>(860) 663-2433</t>
  </si>
  <si>
    <t>DCCC.16280</t>
  </si>
  <si>
    <t>HUNT RIDGE MONTESSORI</t>
  </si>
  <si>
    <t>834 BROOKSIDE DRIVE</t>
  </si>
  <si>
    <t>(203) 254-1159</t>
  </si>
  <si>
    <t>DCCC.16287</t>
  </si>
  <si>
    <t>EASTCONN KILLINGLY HEAD START</t>
  </si>
  <si>
    <t>562 WESTCOTT RD</t>
  </si>
  <si>
    <t>06239-3202</t>
  </si>
  <si>
    <t>(860) 779-0410</t>
  </si>
  <si>
    <t>DCCC.16290</t>
  </si>
  <si>
    <t>YMCA ELLINGTON LATCH KEY PROGRAM</t>
  </si>
  <si>
    <t>49 MAIN ST</t>
  </si>
  <si>
    <t>06029-3341</t>
  </si>
  <si>
    <t>(860) 870-3917</t>
  </si>
  <si>
    <t>DCCC.16292</t>
  </si>
  <si>
    <t>KIDS KORNER @ WOODSIDE INTERMEDIATE SCHOOL</t>
  </si>
  <si>
    <t>30 WOODSIDE AVENUE</t>
  </si>
  <si>
    <t>(860) 632-3192</t>
  </si>
  <si>
    <t>7 years-13 years</t>
  </si>
  <si>
    <t>DCCC.16299</t>
  </si>
  <si>
    <t>OUR LADY OF FATIMA DAY CARE CENTER</t>
  </si>
  <si>
    <t>20 MADISON AVE</t>
  </si>
  <si>
    <t>06106-2017</t>
  </si>
  <si>
    <t>(860) 233-8037</t>
  </si>
  <si>
    <t>DCCC.16306</t>
  </si>
  <si>
    <t>LITTLE BLESSINGS PRESCHOOL</t>
  </si>
  <si>
    <t>785 MILL ST</t>
  </si>
  <si>
    <t>06037-2428</t>
  </si>
  <si>
    <t>(860) 828-3637</t>
  </si>
  <si>
    <t>DCCC.16312</t>
  </si>
  <si>
    <t>BRIGHT HORIZONS FAMILY SOLUTIONS- SUFFIELD</t>
  </si>
  <si>
    <t>228 MOUNTAIN RD</t>
  </si>
  <si>
    <t>06078-2082</t>
  </si>
  <si>
    <t>(860) 668-5653</t>
  </si>
  <si>
    <t>DCCC.16314</t>
  </si>
  <si>
    <t>HOPE CHILD DEVELOPMENT CENTER</t>
  </si>
  <si>
    <t>1 LONG WHARF DRIVE</t>
  </si>
  <si>
    <t>(203) 865-4673</t>
  </si>
  <si>
    <t>DCCC.16318</t>
  </si>
  <si>
    <t>CHERISHED CHILDREN</t>
  </si>
  <si>
    <t>801 POQUONNOCK ROAD</t>
  </si>
  <si>
    <t>(860) 448-3174</t>
  </si>
  <si>
    <t>DCCC.16320</t>
  </si>
  <si>
    <t>BEACH BABIES LEARNING CENTER</t>
  </si>
  <si>
    <t>210 BOSTON POST RD</t>
  </si>
  <si>
    <t>06475-1540</t>
  </si>
  <si>
    <t>(860) 388-3737</t>
  </si>
  <si>
    <t>DCCC.16322</t>
  </si>
  <si>
    <t>NEW ENGLAND PRESCHOOL ACADEMY- POST OFFICE ROAD</t>
  </si>
  <si>
    <t>133 POST OFFICE RD</t>
  </si>
  <si>
    <t>06082-5681</t>
  </si>
  <si>
    <t>(860) 745-6575</t>
  </si>
  <si>
    <t>DCCC.16323</t>
  </si>
  <si>
    <t>TINY TREASURES DEVELOPMENTAL LEARNING CENTER</t>
  </si>
  <si>
    <t>51 SHELTON RD</t>
  </si>
  <si>
    <t>06468-2370</t>
  </si>
  <si>
    <t>(203) 459-1444</t>
  </si>
  <si>
    <t>DCCC.16328</t>
  </si>
  <si>
    <t>LITTLE FRIENDS</t>
  </si>
  <si>
    <t>25 VALLEY DRIVE</t>
  </si>
  <si>
    <t>(203) 861-6549</t>
  </si>
  <si>
    <t>DCCC.16331</t>
  </si>
  <si>
    <t>CHESHIRE NURSERY SCHOOL</t>
  </si>
  <si>
    <t>200 MANSION RD</t>
  </si>
  <si>
    <t>06410-3404</t>
  </si>
  <si>
    <t>(203) 272-5435</t>
  </si>
  <si>
    <t>DCCC.16333</t>
  </si>
  <si>
    <t>PAT-A-CAKE PLAYSCHOOL</t>
  </si>
  <si>
    <t>40 GOLD ST</t>
  </si>
  <si>
    <t>06830-5954</t>
  </si>
  <si>
    <t>(203) 531-6550</t>
  </si>
  <si>
    <t>DCCC.16334</t>
  </si>
  <si>
    <t>BRIGHT HORIZONS AT HALL BOULEVARD</t>
  </si>
  <si>
    <t>1355 HALL BOULEVARD</t>
  </si>
  <si>
    <t>(860) 243-5364</t>
  </si>
  <si>
    <t>DCCC.16339</t>
  </si>
  <si>
    <t>GIGGLE-N-GROW DEVELOPMENT GROUP</t>
  </si>
  <si>
    <t>105 WATERBURY RD</t>
  </si>
  <si>
    <t>06712-1233</t>
  </si>
  <si>
    <t>(203) 758-7849</t>
  </si>
  <si>
    <t>DCCC.16340</t>
  </si>
  <si>
    <t>THE FARMINGTON ACADEMY</t>
  </si>
  <si>
    <t>150 FISHER DR</t>
  </si>
  <si>
    <t>06001-4704</t>
  </si>
  <si>
    <t>(860) 677-2403</t>
  </si>
  <si>
    <t>18 months-13 years</t>
  </si>
  <si>
    <t>DCCC.16344</t>
  </si>
  <si>
    <t>ALL IN ONE NURSERY SCHOOL</t>
  </si>
  <si>
    <t>101 MERRITT BOULEVARD</t>
  </si>
  <si>
    <t>(203) 385-0019</t>
  </si>
  <si>
    <t>DCCC.16347</t>
  </si>
  <si>
    <t>THE VILLAGE NURSERY SCHOOL</t>
  </si>
  <si>
    <t>67 MAIN STREET</t>
  </si>
  <si>
    <t>(860) 674-9790</t>
  </si>
  <si>
    <t>DCCC.16348</t>
  </si>
  <si>
    <t>AVON CONGREGATIONAL CHURCH NURSERY SCHOOL</t>
  </si>
  <si>
    <t>6 W MAIN ST</t>
  </si>
  <si>
    <t>06001-3764</t>
  </si>
  <si>
    <t>(860) 678-1267</t>
  </si>
  <si>
    <t>DCCC.16349</t>
  </si>
  <si>
    <t>GAN YELADIM EARLY CHILDHOOD CENTER</t>
  </si>
  <si>
    <t>752 HIGH RIDGE RD</t>
  </si>
  <si>
    <t>06905-2308</t>
  </si>
  <si>
    <t>(203) 324-2223</t>
  </si>
  <si>
    <t>DCCC.16351</t>
  </si>
  <si>
    <t>A PLACE TO GROW TOO</t>
  </si>
  <si>
    <t>271 ENTERPRISE DR</t>
  </si>
  <si>
    <t>06010-8410</t>
  </si>
  <si>
    <t>(860) 583-9391</t>
  </si>
  <si>
    <t>DCCC.16356</t>
  </si>
  <si>
    <t>KINGDOM'S LITTLE ONES ACADEMY</t>
  </si>
  <si>
    <t>1243 STRATFORD AVE</t>
  </si>
  <si>
    <t>06607-1326</t>
  </si>
  <si>
    <t>(203) 338-0221</t>
  </si>
  <si>
    <t>DCCC.16358</t>
  </si>
  <si>
    <t>YMCA SACC @ KELLEY SCHOOL</t>
  </si>
  <si>
    <t>501 RIDGEWOOD RD</t>
  </si>
  <si>
    <t>06489-2352</t>
  </si>
  <si>
    <t>(860) 628-7104</t>
  </si>
  <si>
    <t>DCCC.16360</t>
  </si>
  <si>
    <t>EASTCONN PUTNAM HEAD START</t>
  </si>
  <si>
    <t>(860) 928-0004</t>
  </si>
  <si>
    <t>DCCC.16365</t>
  </si>
  <si>
    <t>TOWN AND COUNTRY EARLY LEARNING CENTERS</t>
  </si>
  <si>
    <t>195 S MAIN ST</t>
  </si>
  <si>
    <t>06457-3760</t>
  </si>
  <si>
    <t>(860) 347-1400</t>
  </si>
  <si>
    <t>DCCC.16366</t>
  </si>
  <si>
    <t>ACADEMY OF ART &amp; LEARNING CHILD CARE CENTER</t>
  </si>
  <si>
    <t>288 TALCOTTVILLE ROAD</t>
  </si>
  <si>
    <t>(860) 871-0642</t>
  </si>
  <si>
    <t>DCCC.16367</t>
  </si>
  <si>
    <t>KIDS KINGDOM</t>
  </si>
  <si>
    <t>330 RIVER RD</t>
  </si>
  <si>
    <t>06279-1632</t>
  </si>
  <si>
    <t>(860) 429-5437</t>
  </si>
  <si>
    <t>DCCC.16368</t>
  </si>
  <si>
    <t>NATURE'S PLAYGROUND- AFTER SCHOOL PROGRAM</t>
  </si>
  <si>
    <t>253 BUSHY HILL ROAD-ACTIVITIES CENTER</t>
  </si>
  <si>
    <t>(860) 767-0848</t>
  </si>
  <si>
    <t>DCCC.16370</t>
  </si>
  <si>
    <t>CARRIER LEARNING CENTER</t>
  </si>
  <si>
    <t>1168 FARMINGTON AVE</t>
  </si>
  <si>
    <t>06010-4752</t>
  </si>
  <si>
    <t>(860) 589-3000</t>
  </si>
  <si>
    <t>DCCC.16373</t>
  </si>
  <si>
    <t>NOROTON PRESBYTERIAN CHILD CARE</t>
  </si>
  <si>
    <t>2011 POST RD</t>
  </si>
  <si>
    <t>06820-5602</t>
  </si>
  <si>
    <t>(203) 309-5605</t>
  </si>
  <si>
    <t>DCCC.16376</t>
  </si>
  <si>
    <t>CLC FRANKLIN COMMONS</t>
  </si>
  <si>
    <t>141 FRANKLIN ST</t>
  </si>
  <si>
    <t>06901-1014</t>
  </si>
  <si>
    <t>(203) 316-8144</t>
  </si>
  <si>
    <t>DCCC.16379</t>
  </si>
  <si>
    <t>LITTLE ANGEL'S LEARNING CENTER PRE-K</t>
  </si>
  <si>
    <t>571 FARMINGTON AVENUE</t>
  </si>
  <si>
    <t>06105-3051</t>
  </si>
  <si>
    <t>(860) 709-0580</t>
  </si>
  <si>
    <t>DCCC.16380</t>
  </si>
  <si>
    <t>CATHOLIC CHARITIES CHILD DEVELOPMENT CENTER- SOUTH MAIN STREET</t>
  </si>
  <si>
    <t>965 SOUTH MAIN STREET</t>
  </si>
  <si>
    <t>(203) 346-1301</t>
  </si>
  <si>
    <t>DCCC.16383</t>
  </si>
  <si>
    <t>40 LONDON DR</t>
  </si>
  <si>
    <t>06517-2931</t>
  </si>
  <si>
    <t>(203) 281-6602</t>
  </si>
  <si>
    <t>DCCC.16398</t>
  </si>
  <si>
    <t>TOWN &amp; COUNTRY EARLY LEARNING CENTERS</t>
  </si>
  <si>
    <t>1137 WEST ST</t>
  </si>
  <si>
    <t>06489-1023</t>
  </si>
  <si>
    <t>(860) 628-7900</t>
  </si>
  <si>
    <t>DCCC.16399</t>
  </si>
  <si>
    <t>CHILDREN'S DAY SCHOOL OF GREENWICH</t>
  </si>
  <si>
    <t>449 PEMBERWICK RD</t>
  </si>
  <si>
    <t>06831-4242</t>
  </si>
  <si>
    <t>(203) 532-1190</t>
  </si>
  <si>
    <t>DCCC.16403</t>
  </si>
  <si>
    <t>GRASSHOPPER GREEN PRESCHOOL</t>
  </si>
  <si>
    <t>1 STERLING CITY ROAD- FIRST CONGREGATIONAL CHURCH</t>
  </si>
  <si>
    <t>LYME</t>
  </si>
  <si>
    <t>(860) 434-1844</t>
  </si>
  <si>
    <t>DCCC.16405</t>
  </si>
  <si>
    <t>THE CHILDREN'S TREE MONTESSORI INC</t>
  </si>
  <si>
    <t>96 ESSEX RD</t>
  </si>
  <si>
    <t>06475-1405</t>
  </si>
  <si>
    <t>(860) 388-3536</t>
  </si>
  <si>
    <t>DCCC.16408</t>
  </si>
  <si>
    <t>WEE ONES CHILD CARE CENTER</t>
  </si>
  <si>
    <t>199 SHUNPIKE ROAD</t>
  </si>
  <si>
    <t>(860) 635-0444</t>
  </si>
  <si>
    <t>DCCC.16413</t>
  </si>
  <si>
    <t>CARELOT CHILDREN'S CENTER - CARELOT CLUBHOUSE</t>
  </si>
  <si>
    <t>24 ROPE FERRY RD</t>
  </si>
  <si>
    <t>06385-2807</t>
  </si>
  <si>
    <t>(860) 447-4049</t>
  </si>
  <si>
    <t>DCCC.16414</t>
  </si>
  <si>
    <t>MY SCHOOL</t>
  </si>
  <si>
    <t>1 SINCO PLACE</t>
  </si>
  <si>
    <t>(860) 267-1397</t>
  </si>
  <si>
    <t>DCCC.16415</t>
  </si>
  <si>
    <t>EDUCATIONAL PLAYCARE LTD- SIMSBURY</t>
  </si>
  <si>
    <t>1 SAINT JOHNS PL</t>
  </si>
  <si>
    <t>06070-1401</t>
  </si>
  <si>
    <t>(860) 651-9339</t>
  </si>
  <si>
    <t>DCCC.16416</t>
  </si>
  <si>
    <t>YMCA MERIDEN CHILD CARE CENTER</t>
  </si>
  <si>
    <t>66 CROWN STREET</t>
  </si>
  <si>
    <t>(203) 235-8906</t>
  </si>
  <si>
    <t>DCCC.16419</t>
  </si>
  <si>
    <t>CHILD'S PLAY</t>
  </si>
  <si>
    <t>14 FAIRWAY DRIVE</t>
  </si>
  <si>
    <t>(860) 464-9592</t>
  </si>
  <si>
    <t>DCCC.16421</t>
  </si>
  <si>
    <t>THE GODDARD SCHOOL- BROOKFIELD</t>
  </si>
  <si>
    <t>1 PRODUCTION DRIVE</t>
  </si>
  <si>
    <t>(203) 740-8136</t>
  </si>
  <si>
    <t>DCCC.16428</t>
  </si>
  <si>
    <t>LI'L RECER'S  EARLY LEARNING CENTER</t>
  </si>
  <si>
    <t>6 FAIRFIELD BOULEVARD</t>
  </si>
  <si>
    <t>(203) 294-2120</t>
  </si>
  <si>
    <t>DCCC.16429</t>
  </si>
  <si>
    <t>CARELOT CHILDREN'S CENTER- BROOKLYN</t>
  </si>
  <si>
    <t>86 S MAIN ST</t>
  </si>
  <si>
    <t>06234-3808</t>
  </si>
  <si>
    <t>(860) 779-0400</t>
  </si>
  <si>
    <t>DCCC.16433</t>
  </si>
  <si>
    <t>MORNING GLORY INFANT-TODDLER CENTER</t>
  </si>
  <si>
    <t>49 PARMELEE AVENUE</t>
  </si>
  <si>
    <t>(203) 789-9902</t>
  </si>
  <si>
    <t>DCCC.16435</t>
  </si>
  <si>
    <t>K'TANIM PRESCHOOL AT CONGREGATION BETH EL</t>
  </si>
  <si>
    <t>1200 FAIRFIELD WOODS ROAD</t>
  </si>
  <si>
    <t>(203) 374-5544</t>
  </si>
  <si>
    <t>DCCC.16451</t>
  </si>
  <si>
    <t>EASTERSEALS CHILDREN'S ACADEMY EAST CAMPUS</t>
  </si>
  <si>
    <t>128 AVENUE OF INDUSTRY</t>
  </si>
  <si>
    <t>(203) 591-1814</t>
  </si>
  <si>
    <t>DCCC.16453</t>
  </si>
  <si>
    <t>PLEASANT VALLEY CHILDREN'S CENTER</t>
  </si>
  <si>
    <t>19 CHURCH ST N</t>
  </si>
  <si>
    <t>06057-2104</t>
  </si>
  <si>
    <t>(860) 738-3211</t>
  </si>
  <si>
    <t>DCCC.16462</t>
  </si>
  <si>
    <t>COUNTRY KIDS CC &amp; EARLY L CTR OF THE QUIET CORNER</t>
  </si>
  <si>
    <t>37 KENNEDY DR</t>
  </si>
  <si>
    <t>06260-1946</t>
  </si>
  <si>
    <t>(860) 928-2588</t>
  </si>
  <si>
    <t>DCCC.16465</t>
  </si>
  <si>
    <t>BEAR HUGS CHILD CARE CENTER</t>
  </si>
  <si>
    <t>554 TUNXIS HILL ROAD</t>
  </si>
  <si>
    <t>(203) 367-0729</t>
  </si>
  <si>
    <t>DCCC.16469</t>
  </si>
  <si>
    <t>VALLEY SHORE YMCA SAP @ DEEP RIVER ELEM SCHOOL</t>
  </si>
  <si>
    <t>12 RIVER ST</t>
  </si>
  <si>
    <t>06417-1957</t>
  </si>
  <si>
    <t>(860) 304-7313</t>
  </si>
  <si>
    <t>DCCC.16474</t>
  </si>
  <si>
    <t>CREATIVE PLAYTIME PRESCHOOL PROGRAM</t>
  </si>
  <si>
    <t>1075 MAIN STREET</t>
  </si>
  <si>
    <t>(860) 665-0114</t>
  </si>
  <si>
    <t>DCCC.16475</t>
  </si>
  <si>
    <t>THE LITTLE SCHOOLHOUSE</t>
  </si>
  <si>
    <t>1440 WHALLEY AVE STE 5</t>
  </si>
  <si>
    <t>06515-1145</t>
  </si>
  <si>
    <t>(203) 389-6372</t>
  </si>
  <si>
    <t>DCCC.16485</t>
  </si>
  <si>
    <t>CARELOT CHILDREN'S CENTER- KILLINGLY</t>
  </si>
  <si>
    <t>155 NORTH ST</t>
  </si>
  <si>
    <t>06239-1924</t>
  </si>
  <si>
    <t>(860) 779-0611</t>
  </si>
  <si>
    <t>DCCC.16487</t>
  </si>
  <si>
    <t>KIDS KORNER</t>
  </si>
  <si>
    <t>761 OLD MAIN ST</t>
  </si>
  <si>
    <t>06067-1519</t>
  </si>
  <si>
    <t>(860) 258-2799</t>
  </si>
  <si>
    <t>DCCC.16488</t>
  </si>
  <si>
    <t>TERRY NURSERY SCHOOL</t>
  </si>
  <si>
    <t>233 MAIN STREET</t>
  </si>
  <si>
    <t>(860) 583-8911</t>
  </si>
  <si>
    <t>DCCC.16492</t>
  </si>
  <si>
    <t>BRIARFIELD STRATFORD DAY SCHOOL</t>
  </si>
  <si>
    <t>287 KENYON ST</t>
  </si>
  <si>
    <t>06614-2512</t>
  </si>
  <si>
    <t>(203) 378-6770</t>
  </si>
  <si>
    <t>DCCC.16494</t>
  </si>
  <si>
    <t>PLAYTOTS PRESCHOOL</t>
  </si>
  <si>
    <t>364 SPORT HILL RD</t>
  </si>
  <si>
    <t>06612-1714</t>
  </si>
  <si>
    <t>(203) 459-9700</t>
  </si>
  <si>
    <t>DCCC.16496</t>
  </si>
  <si>
    <t>BLACK ROCK EARLY LEARNING CENTER</t>
  </si>
  <si>
    <t>233 BENNETT ST</t>
  </si>
  <si>
    <t>06605-2965</t>
  </si>
  <si>
    <t>(203) 549-8900</t>
  </si>
  <si>
    <t>DCCC.16497</t>
  </si>
  <si>
    <t>ABCD @ TRUMBULL GARDENS CHILD CARE CENTER</t>
  </si>
  <si>
    <t>715 TRUMBULL AVENUE</t>
  </si>
  <si>
    <t>(203) 371-5117</t>
  </si>
  <si>
    <t>DCCC.16498</t>
  </si>
  <si>
    <t>ABCD @ WEST END CHILD CARE CENTER</t>
  </si>
  <si>
    <t>361 BIRD STREET</t>
  </si>
  <si>
    <t>(203) 331-9982</t>
  </si>
  <si>
    <t>DCCC.16502</t>
  </si>
  <si>
    <t>K-6 AFTER SCHOOL ENRICHMENT PROGRAM</t>
  </si>
  <si>
    <t>19 BATES STREET</t>
  </si>
  <si>
    <t>(203) 377-0689</t>
  </si>
  <si>
    <t>DCCC.16503</t>
  </si>
  <si>
    <t>SHELTON SCHOOL READINESS</t>
  </si>
  <si>
    <t>183 HOWE AVE</t>
  </si>
  <si>
    <t>06484-3323</t>
  </si>
  <si>
    <t>(203) 922-1923</t>
  </si>
  <si>
    <t>DCCC.16506</t>
  </si>
  <si>
    <t>BELLTOWN LEARNING CENTER &amp; DAY CARE</t>
  </si>
  <si>
    <t>3 SMITH STREET</t>
  </si>
  <si>
    <t>(860) 267-0303</t>
  </si>
  <si>
    <t>DCCC.16510</t>
  </si>
  <si>
    <t>CUDDLE TIME DAY CARE</t>
  </si>
  <si>
    <t>700 HARTFORD TPKE</t>
  </si>
  <si>
    <t>06517-2214</t>
  </si>
  <si>
    <t>(203) 230-8449</t>
  </si>
  <si>
    <t>DCCC.16512</t>
  </si>
  <si>
    <t>KIDDS &amp; COMPANY</t>
  </si>
  <si>
    <t>172 PROVIDENCE NEW LONDON TURNPIKE</t>
  </si>
  <si>
    <t>(860) 535-9999</t>
  </si>
  <si>
    <t>DCCC.16514</t>
  </si>
  <si>
    <t>RISING STARS</t>
  </si>
  <si>
    <t>150 BURNHAM STREET</t>
  </si>
  <si>
    <t>(860) 528-7529</t>
  </si>
  <si>
    <t>DCCC.16515</t>
  </si>
  <si>
    <t>THE CHILDREN'S PLAYHOUSE TOO</t>
  </si>
  <si>
    <t>31 WEST AVE</t>
  </si>
  <si>
    <t>06854-2208</t>
  </si>
  <si>
    <t>(203) 855-0551</t>
  </si>
  <si>
    <t>DCCC.16516</t>
  </si>
  <si>
    <t>GENERALI SCHOOL OF LITERATURE &amp; THE ARTS</t>
  </si>
  <si>
    <t>1625 STRAITS TPKE</t>
  </si>
  <si>
    <t>06762-1836</t>
  </si>
  <si>
    <t>(203) 577-6900</t>
  </si>
  <si>
    <t>DCCC.16517</t>
  </si>
  <si>
    <t>EDUCATIONAL PLAYCARE - WINDSOR</t>
  </si>
  <si>
    <t>555 DAY HILL ROAD</t>
  </si>
  <si>
    <t>(860) 298-9558</t>
  </si>
  <si>
    <t>DCCC.16523</t>
  </si>
  <si>
    <t>PEQUENIN CHILDREN MULTICULTURAL READINESS ACADEMY</t>
  </si>
  <si>
    <t>1400 PARK STREET</t>
  </si>
  <si>
    <t>06106-2247</t>
  </si>
  <si>
    <t>(860) 951-0400</t>
  </si>
  <si>
    <t>DCCC.16525</t>
  </si>
  <si>
    <t>CHILDREN'S LIGHTHOUSE CHILDCARE &amp; LEARNING CENTER</t>
  </si>
  <si>
    <t>1255 PORTLAND COBALT RD</t>
  </si>
  <si>
    <t>06480-1748</t>
  </si>
  <si>
    <t>(860) 342-2273</t>
  </si>
  <si>
    <t>DCCC.16530</t>
  </si>
  <si>
    <t>GOOD CHILD DEVELOPMENT CENTER</t>
  </si>
  <si>
    <t>170 OLD POINT RD</t>
  </si>
  <si>
    <t>06460-5544</t>
  </si>
  <si>
    <t>(203) 874-8232</t>
  </si>
  <si>
    <t>DCCC.16531</t>
  </si>
  <si>
    <t>PARAISO INFANTIL</t>
  </si>
  <si>
    <t>45 WADSWORTH STREET</t>
  </si>
  <si>
    <t>(860) 524-6853</t>
  </si>
  <si>
    <t>DCCC.16536</t>
  </si>
  <si>
    <t>ART- NATURE &amp; ME @ STAMFORD MUSEUM &amp; NATURE CTR</t>
  </si>
  <si>
    <t>39 SCOFIELDTOWN ROAD</t>
  </si>
  <si>
    <t>(203) 322-1646</t>
  </si>
  <si>
    <t>DCCC.16537</t>
  </si>
  <si>
    <t>BAMBINI DAY CARE AND LEARNING CENTER</t>
  </si>
  <si>
    <t>516 FOXON RD</t>
  </si>
  <si>
    <t>(203) 457-9818</t>
  </si>
  <si>
    <t>DCCC.16539</t>
  </si>
  <si>
    <t>GREENFIELD HILL CHURCH NURSERY SCHOOL</t>
  </si>
  <si>
    <t>1045 OLD ACADEMY ROAD</t>
  </si>
  <si>
    <t>(203) 259-7597</t>
  </si>
  <si>
    <t>DCCC.16540</t>
  </si>
  <si>
    <t>PRIDE AND JOY LEARNING ACADEMY</t>
  </si>
  <si>
    <t>449 SILAS DEANE HIGHWAY</t>
  </si>
  <si>
    <t>(860) 563-3747</t>
  </si>
  <si>
    <t>DCCC.16542</t>
  </si>
  <si>
    <t>OLD LYME CHILDREN'S LEARNING CTR- SCHOOL AGE PROG</t>
  </si>
  <si>
    <t>49 LYME STREET</t>
  </si>
  <si>
    <t>(860) 434-8730</t>
  </si>
  <si>
    <t>DCCC.16544</t>
  </si>
  <si>
    <t>LEAD ACADEMY</t>
  </si>
  <si>
    <t>10 BELL STREET</t>
  </si>
  <si>
    <t>(203) 357-7000</t>
  </si>
  <si>
    <t>DCCC.16547</t>
  </si>
  <si>
    <t>OVER THE RAINBOW CHESHIRE</t>
  </si>
  <si>
    <t>1481 HIGHLAND AVENUE</t>
  </si>
  <si>
    <t>(203) 699-9900</t>
  </si>
  <si>
    <t>DCCC.16549</t>
  </si>
  <si>
    <t>JONI'S CHILD CARE- CANTON</t>
  </si>
  <si>
    <t>352 ALBANY TPKE</t>
  </si>
  <si>
    <t>(860) 693-1693</t>
  </si>
  <si>
    <t>DCCC.16552</t>
  </si>
  <si>
    <t>SAND CASTLE LEARNING CENTER</t>
  </si>
  <si>
    <t>301A BREWSTER ROAD</t>
  </si>
  <si>
    <t>(203) 283-9362</t>
  </si>
  <si>
    <t>DCCC.16553</t>
  </si>
  <si>
    <t>NORTHWOOD CHILD CARE</t>
  </si>
  <si>
    <t>24 FROG POND RD</t>
  </si>
  <si>
    <t>06281-3009</t>
  </si>
  <si>
    <t>(860) 963-7913</t>
  </si>
  <si>
    <t>4 years-12 years</t>
  </si>
  <si>
    <t>DCCC.16554</t>
  </si>
  <si>
    <t>BALLESTRINI CHILD CARE CENTER- NIANTIC</t>
  </si>
  <si>
    <t>161 W MAIN ST</t>
  </si>
  <si>
    <t>06357-1020</t>
  </si>
  <si>
    <t>(860) 691-1300</t>
  </si>
  <si>
    <t>DCCC.16556</t>
  </si>
  <si>
    <t>ST. PETER SCHOOL</t>
  </si>
  <si>
    <t>98 MAIN ST</t>
  </si>
  <si>
    <t>06810-7833</t>
  </si>
  <si>
    <t>(203) 748-2895</t>
  </si>
  <si>
    <t>DCCC.16559</t>
  </si>
  <si>
    <t>SURREYBROOK PRESCHOOL &amp; CHILD DEV CENTER</t>
  </si>
  <si>
    <t>234 AMITY ROAD</t>
  </si>
  <si>
    <t>(203) 393-2445</t>
  </si>
  <si>
    <t>DCCC.16567</t>
  </si>
  <si>
    <t>COLEBROOK CHILD CARE</t>
  </si>
  <si>
    <t>238 COLEBROOK RIVER ROAD</t>
  </si>
  <si>
    <t>COLEBROOK</t>
  </si>
  <si>
    <t>(860) 379-3043</t>
  </si>
  <si>
    <t>DCCC.16569</t>
  </si>
  <si>
    <t>BELDEN HILL MONTESSORI</t>
  </si>
  <si>
    <t>345 BELDEN HILL RD</t>
  </si>
  <si>
    <t>06897-3800</t>
  </si>
  <si>
    <t>(203) 762-8500</t>
  </si>
  <si>
    <t>DCCC.16571</t>
  </si>
  <si>
    <t>CANTON COMMUNITY NURSERY SCHOOL</t>
  </si>
  <si>
    <t>125 DOWD AVE</t>
  </si>
  <si>
    <t>06019-2471</t>
  </si>
  <si>
    <t>(860) 693-6146</t>
  </si>
  <si>
    <t>DCCC.16575</t>
  </si>
  <si>
    <t>THE PRESCHOOL @ SECOND CONGREGATIONAL CHURCH</t>
  </si>
  <si>
    <t>139 E PUTNAM AVE</t>
  </si>
  <si>
    <t>06830-5612</t>
  </si>
  <si>
    <t>(203) 869-8388</t>
  </si>
  <si>
    <t>DCCC.16577</t>
  </si>
  <si>
    <t>PRECIOUS MEMORIES EARLY CHILDHOOD LRNG CTR II</t>
  </si>
  <si>
    <t>753 FAIRFIELD AVE</t>
  </si>
  <si>
    <t>06604-3727</t>
  </si>
  <si>
    <t>(203) 333-1115</t>
  </si>
  <si>
    <t>DCCC.16579</t>
  </si>
  <si>
    <t>CARELOT CHILDREN'S CENTER-CLUBHOUSE GRISWOLD</t>
  </si>
  <si>
    <t>(860) 367-2313</t>
  </si>
  <si>
    <t>DCCC.16580</t>
  </si>
  <si>
    <t>FISHER ELEMENTARY B/A SCHOOL PROGRAM</t>
  </si>
  <si>
    <t>79 NORTH MAIN STREET</t>
  </si>
  <si>
    <t>DCCC.16587</t>
  </si>
  <si>
    <t>WOODRUFF FAMILY YMCA CALF PEN</t>
  </si>
  <si>
    <t>395 WELCHES POINT ROAD</t>
  </si>
  <si>
    <t>(203) 876-1406</t>
  </si>
  <si>
    <t>DCCC.16589</t>
  </si>
  <si>
    <t>WOODRUFF FAMILY YMCA  LIVE OAKS</t>
  </si>
  <si>
    <t>575 MERWIN AVE</t>
  </si>
  <si>
    <t>06460-7136</t>
  </si>
  <si>
    <t>(203) 878-5677</t>
  </si>
  <si>
    <t>DCCC.16590</t>
  </si>
  <si>
    <t>WOODRUFF FAMILY YMCA  MATTHEWSON</t>
  </si>
  <si>
    <t>466 W RIVER ST</t>
  </si>
  <si>
    <t>06461-1919</t>
  </si>
  <si>
    <t>(203) 878-7782</t>
  </si>
  <si>
    <t>DCCC.16591</t>
  </si>
  <si>
    <t>WOODRUFF FAMILY YMCA - MEADOWSIDE</t>
  </si>
  <si>
    <t>80 SEEMANS LN</t>
  </si>
  <si>
    <t>06460-4337</t>
  </si>
  <si>
    <t>(203) 876-8474</t>
  </si>
  <si>
    <t>DCCC.16592</t>
  </si>
  <si>
    <t>VILLAGE EARLY  CHILDHOOD LEARNING CENTER</t>
  </si>
  <si>
    <t>105 SPRING ST</t>
  </si>
  <si>
    <t>06105-2112</t>
  </si>
  <si>
    <t>(860) 236-4511</t>
  </si>
  <si>
    <t>DCCC.16593</t>
  </si>
  <si>
    <t>TEDDY BEAR TREEHOUSE LEARNING CENTER</t>
  </si>
  <si>
    <t>200 SOUTH MAIN STREET</t>
  </si>
  <si>
    <t>(203) 888-2900</t>
  </si>
  <si>
    <t>DCCC.16595</t>
  </si>
  <si>
    <t>HAMDEN/NORTH HAVEN YMCA SPRING GLEN AFT/SCH PROG</t>
  </si>
  <si>
    <t>1908 WHITNEY AVENUE</t>
  </si>
  <si>
    <t>(203) 248-5854</t>
  </si>
  <si>
    <t>DCCC.16596</t>
  </si>
  <si>
    <t>HAMDEN/NORTH HAVEN YMCA BEAR PATH AFT/SCH PROG</t>
  </si>
  <si>
    <t>10 KIRK ROAD</t>
  </si>
  <si>
    <t>(203) 281-9622</t>
  </si>
  <si>
    <t>DCCC.16597</t>
  </si>
  <si>
    <t>HAMDEN/NORTH HAVEN YMCA WEST WOODS AFT/SCH PROG</t>
  </si>
  <si>
    <t>350 WEST TODD STREET</t>
  </si>
  <si>
    <t>(203) 230-2433</t>
  </si>
  <si>
    <t>DCCC.16598</t>
  </si>
  <si>
    <t>HAMDEN/NORTH HAVEN YMCA HELEN ST AFT/SCH PROG</t>
  </si>
  <si>
    <t>285 HELEN STREET</t>
  </si>
  <si>
    <t>(203) 288-4455</t>
  </si>
  <si>
    <t>DCCC.16601</t>
  </si>
  <si>
    <t>EDGEWOOD FUN CLUB</t>
  </si>
  <si>
    <t>345 MIX ST</t>
  </si>
  <si>
    <t>06010-2705</t>
  </si>
  <si>
    <t>(860) 584-2775</t>
  </si>
  <si>
    <t>DCCC.16602</t>
  </si>
  <si>
    <t>HUBBELL FUN CLUB</t>
  </si>
  <si>
    <t>90 W WASHINGTON ST</t>
  </si>
  <si>
    <t>06010-5485</t>
  </si>
  <si>
    <t>(860) 582-7211</t>
  </si>
  <si>
    <t>DCCC.16603</t>
  </si>
  <si>
    <t>GREENE HILLS FUN CLUB</t>
  </si>
  <si>
    <t>718 PINE ST</t>
  </si>
  <si>
    <t>06010-6923</t>
  </si>
  <si>
    <t>(860) 584-7822 ext 7</t>
  </si>
  <si>
    <t>DCCC.16605</t>
  </si>
  <si>
    <t>IVY DRIVE FUN CLUB</t>
  </si>
  <si>
    <t>160 IVY DR</t>
  </si>
  <si>
    <t>06010-3303</t>
  </si>
  <si>
    <t>(860) 583-5450</t>
  </si>
  <si>
    <t>DCCC.16606</t>
  </si>
  <si>
    <t>MT VIEW FUN CLUB</t>
  </si>
  <si>
    <t>71 VERA RD</t>
  </si>
  <si>
    <t>06010-4857</t>
  </si>
  <si>
    <t>(860) 584-8922</t>
  </si>
  <si>
    <t>DCCC.16607</t>
  </si>
  <si>
    <t>SOUTH SIDE FUN CLUB</t>
  </si>
  <si>
    <t>21 TUTTLE RD</t>
  </si>
  <si>
    <t>06010-9475</t>
  </si>
  <si>
    <t>(860) 585-1551</t>
  </si>
  <si>
    <t>DCCC.16608</t>
  </si>
  <si>
    <t>STAFFORD FUN CLUB</t>
  </si>
  <si>
    <t>212 LOUISIANA AVE</t>
  </si>
  <si>
    <t>06010-4456</t>
  </si>
  <si>
    <t>(860) 584-8201</t>
  </si>
  <si>
    <t>DCCC.16610</t>
  </si>
  <si>
    <t>HAMDEN/NORTH HAVEN YMCA CLINTONVILLE AFT/SCH PROG</t>
  </si>
  <si>
    <t>456 CLINTONVILLE ROAD</t>
  </si>
  <si>
    <t>(203) 239-0873</t>
  </si>
  <si>
    <t>DCCC.16611</t>
  </si>
  <si>
    <t>SUNSHINE PRESCHOOL</t>
  </si>
  <si>
    <t>20 AUGUR ST</t>
  </si>
  <si>
    <t>06517-3435</t>
  </si>
  <si>
    <t>(203) 562-5840</t>
  </si>
  <si>
    <t>DCCC.16631</t>
  </si>
  <si>
    <t>FOX RUN ELEMENTARY SCHOOL</t>
  </si>
  <si>
    <t>228 FILLOW ST</t>
  </si>
  <si>
    <t>06850-2719</t>
  </si>
  <si>
    <t>DCCC.16634</t>
  </si>
  <si>
    <t>COLUMBUS MAGNET SCHOOL</t>
  </si>
  <si>
    <t>46 CONCORD ST</t>
  </si>
  <si>
    <t>06854-2904</t>
  </si>
  <si>
    <t>(203) 762-8384 x213</t>
  </si>
  <si>
    <t>DCCC.16640</t>
  </si>
  <si>
    <t>MERIDEN YMCA CHILD CARE @ BEN FRANKLIN</t>
  </si>
  <si>
    <t>426 W MAIN ST</t>
  </si>
  <si>
    <t>06451-3802</t>
  </si>
  <si>
    <t>(203) 235-6386</t>
  </si>
  <si>
    <t>DCCC.16641</t>
  </si>
  <si>
    <t>CIFC/HSNFC SCHOOL READINESS PROGRAM</t>
  </si>
  <si>
    <t>37 FOSTER ST</t>
  </si>
  <si>
    <t>06810-7836</t>
  </si>
  <si>
    <t>(203) 743-3993</t>
  </si>
  <si>
    <t>DCCC.16645</t>
  </si>
  <si>
    <t>EASTON COMMUNITY CENTER B/A SCHOOL PROGRAM</t>
  </si>
  <si>
    <t>190 PUTTING GREEN RD</t>
  </si>
  <si>
    <t>06825-1135</t>
  </si>
  <si>
    <t>DCCC.16646</t>
  </si>
  <si>
    <t>CHRISTIAN LIFE ACADEMY</t>
  </si>
  <si>
    <t>133 JUNCTION ROAD</t>
  </si>
  <si>
    <t>(203) 775-5191</t>
  </si>
  <si>
    <t>DCCC.16648</t>
  </si>
  <si>
    <t>CARELOT CHILDREN'S CENTER- CHAPLIN</t>
  </si>
  <si>
    <t>6 OLD WILLIMANTIC RD</t>
  </si>
  <si>
    <t>CHAPLIN</t>
  </si>
  <si>
    <t>06235-2510</t>
  </si>
  <si>
    <t>(860) 455-0112</t>
  </si>
  <si>
    <t>DCCC.16657</t>
  </si>
  <si>
    <t>NORTHCO ACTIVITIES PROGRAM</t>
  </si>
  <si>
    <t>82 SCOFIELDTOWN ROAD</t>
  </si>
  <si>
    <t>(203) 609-9027</t>
  </si>
  <si>
    <t>DCCC.16658</t>
  </si>
  <si>
    <t>DAVCO ACTIVITIES PROGRAM</t>
  </si>
  <si>
    <t>1300 NEWFIELD AVENUE</t>
  </si>
  <si>
    <t>DCCC.16660</t>
  </si>
  <si>
    <t>WESTCO ACTIVITIES PROGRAM</t>
  </si>
  <si>
    <t>412 STILLWATER AVENUE</t>
  </si>
  <si>
    <t>DCCC.16661</t>
  </si>
  <si>
    <t>STARKCO ACTIVITIES PROGRAM</t>
  </si>
  <si>
    <t>398 GLENBROOK ROAD</t>
  </si>
  <si>
    <t>DCCC.16662</t>
  </si>
  <si>
    <t>ROXCO ACTIVITIES PROGRAM</t>
  </si>
  <si>
    <t>751 WEST HILL ROAD</t>
  </si>
  <si>
    <t>DCCC.16663</t>
  </si>
  <si>
    <t>NEWCO ACTIVITIES PROGRAM</t>
  </si>
  <si>
    <t>345 PEPPER RIDGE ROAD</t>
  </si>
  <si>
    <t>DCCC.16664</t>
  </si>
  <si>
    <t>QUAMCO ACTIVITIES PROGRAM</t>
  </si>
  <si>
    <t>123 RIDGEWOOD AVENUE</t>
  </si>
  <si>
    <t>DCCC.16665</t>
  </si>
  <si>
    <t>HARTCO ACTIVITIES PROGRAM</t>
  </si>
  <si>
    <t>61 ADAMS AVE</t>
  </si>
  <si>
    <t>06902-3702</t>
  </si>
  <si>
    <t>DCCC.16666</t>
  </si>
  <si>
    <t>SPRINGCO ACTIVITIES PROGRAM</t>
  </si>
  <si>
    <t>1127 HOPE STREET</t>
  </si>
  <si>
    <t>DCCC.16667</t>
  </si>
  <si>
    <t>STILLCO ACTIVITIES PROGRAM</t>
  </si>
  <si>
    <t>800 STILLWATER AVENUE</t>
  </si>
  <si>
    <t>DCCC.16669</t>
  </si>
  <si>
    <t>WHEELER YMCA TOFFOLON SCHOOL SACD</t>
  </si>
  <si>
    <t>145 NORTHWEST DR</t>
  </si>
  <si>
    <t>06062-1534</t>
  </si>
  <si>
    <t>DCCC.16670</t>
  </si>
  <si>
    <t>GRANDMA'S LEARNING CENTER</t>
  </si>
  <si>
    <t>129 UNION CITY RD</t>
  </si>
  <si>
    <t>06712-1030</t>
  </si>
  <si>
    <t>(203) 437-7130</t>
  </si>
  <si>
    <t>DCCC.16674</t>
  </si>
  <si>
    <t>SHINY LITTLE STARS</t>
  </si>
  <si>
    <t>2510 BEDFORD ST</t>
  </si>
  <si>
    <t>06905-3951</t>
  </si>
  <si>
    <t>(203) 569-9039</t>
  </si>
  <si>
    <t>DCCC.16675</t>
  </si>
  <si>
    <t>RECTORY SCHOOL-AFTER SCHOOL PROGRAM</t>
  </si>
  <si>
    <t>528 POMFRET ST</t>
  </si>
  <si>
    <t>06258-8001</t>
  </si>
  <si>
    <t>DCCC.16678</t>
  </si>
  <si>
    <t>MERIDEN YMCA INFANT &amp; TODDLER CENTER</t>
  </si>
  <si>
    <t>95 MAIN ST</t>
  </si>
  <si>
    <t>06451-5118</t>
  </si>
  <si>
    <t>(203) 379-0651</t>
  </si>
  <si>
    <t>DCCC.16680</t>
  </si>
  <si>
    <t>VALLEY YMCA SCHOOL AGE CHILD CARE-DERBY</t>
  </si>
  <si>
    <t>155 DAVID HUMPHREY RD # S</t>
  </si>
  <si>
    <t>06418-2250</t>
  </si>
  <si>
    <t>(203) 736-9622</t>
  </si>
  <si>
    <t>DCCC.16684</t>
  </si>
  <si>
    <t>VALLEY YMCA SCHOOL AGE CHILD CARE-ANSONIA</t>
  </si>
  <si>
    <t>75 FORD ST</t>
  </si>
  <si>
    <t>06401-2612</t>
  </si>
  <si>
    <t>DCCC.16686</t>
  </si>
  <si>
    <t>VALLEY YMCA SCHOOL AGE CHILD CARE-SHELTON</t>
  </si>
  <si>
    <t>418 RIVER RD</t>
  </si>
  <si>
    <t>06484-4524</t>
  </si>
  <si>
    <t>(203) 736-9662</t>
  </si>
  <si>
    <t>DCCC.16687</t>
  </si>
  <si>
    <t>NEW ACADEMY PRESCHOOL</t>
  </si>
  <si>
    <t>336 WESTPORT ROAD</t>
  </si>
  <si>
    <t>(203) 261-6700</t>
  </si>
  <si>
    <t>1 year-7 years</t>
  </si>
  <si>
    <t>DCCC.16689</t>
  </si>
  <si>
    <t>CONNECTICUT COLLEGE CHILDREN'S PROGRAM</t>
  </si>
  <si>
    <t>75 NAMEAUG AVENUE- HOLMES HALL</t>
  </si>
  <si>
    <t>(860) 439-2920</t>
  </si>
  <si>
    <t>DCCC.16690</t>
  </si>
  <si>
    <t>WINDHAM EARLY CHILDHOOD PROGRAMS/EARLY HEAD START PROGRAM</t>
  </si>
  <si>
    <t>355 HIGH ST</t>
  </si>
  <si>
    <t>06226-1306</t>
  </si>
  <si>
    <t>(860) 228-0132</t>
  </si>
  <si>
    <t>DCCC.16693</t>
  </si>
  <si>
    <t>LOLLIPOP TREE NURSERY SCHOOL</t>
  </si>
  <si>
    <t>160 MOHEGAN DRIVE</t>
  </si>
  <si>
    <t>(860) 236-5748</t>
  </si>
  <si>
    <t>DCCC.16694</t>
  </si>
  <si>
    <t>YMCA PRESCHOOL</t>
  </si>
  <si>
    <t>95 OAKWOOD DR</t>
  </si>
  <si>
    <t>06033-2431</t>
  </si>
  <si>
    <t>(860)633-6548</t>
  </si>
  <si>
    <t>DCCC.16695</t>
  </si>
  <si>
    <t>TAE SAN YOUTH PROGRAM</t>
  </si>
  <si>
    <t>111 MAIN STREET</t>
  </si>
  <si>
    <t>(860) 228-2918</t>
  </si>
  <si>
    <t>DCCC.16698</t>
  </si>
  <si>
    <t>CLC MAPLE AVE</t>
  </si>
  <si>
    <t>90 MAPLE AVE</t>
  </si>
  <si>
    <t>06902-4040</t>
  </si>
  <si>
    <t>(203) 989-0090</t>
  </si>
  <si>
    <t>DCCC.16702</t>
  </si>
  <si>
    <t>MENCIUS MANDARIN PRESCHOOL</t>
  </si>
  <si>
    <t>59 E PUTNAM AVE</t>
  </si>
  <si>
    <t>06830-5610</t>
  </si>
  <si>
    <t>(203) 540-5770</t>
  </si>
  <si>
    <t>DCCC.16704</t>
  </si>
  <si>
    <t>LITTLE PEOPLE'S PLAY PLACE TOO! UNCASVILLE</t>
  </si>
  <si>
    <t>765 NORWICH NEW LONDON TPKE</t>
  </si>
  <si>
    <t>06382-2123</t>
  </si>
  <si>
    <t>(860) 367-0037</t>
  </si>
  <si>
    <t>DCCC.16705</t>
  </si>
  <si>
    <t>TVCCA LITTLE LEARNERS - HEAD START-GROTON</t>
  </si>
  <si>
    <t>40-1/2 CENTRAL AVENUE</t>
  </si>
  <si>
    <t>(860) 448-6406</t>
  </si>
  <si>
    <t>DCCC.16707</t>
  </si>
  <si>
    <t>VALLEY YMCA CHILD CARE CENTER</t>
  </si>
  <si>
    <t>32 HOWARD AVENUE</t>
  </si>
  <si>
    <t>(203) 732-7778</t>
  </si>
  <si>
    <t>DCCC.16709</t>
  </si>
  <si>
    <t>FOUNDATIONS FOR LEARNING</t>
  </si>
  <si>
    <t>106 GRISWOLD ST</t>
  </si>
  <si>
    <t>06033-1006</t>
  </si>
  <si>
    <t>(860) 430-1665</t>
  </si>
  <si>
    <t>DCCC.16710</t>
  </si>
  <si>
    <t>IMAGINE NATION - A MUSEUM EARLY LEARNING CENTER</t>
  </si>
  <si>
    <t>1 PLEASANT ST</t>
  </si>
  <si>
    <t>06010-6254</t>
  </si>
  <si>
    <t>(860) 314-1400</t>
  </si>
  <si>
    <t>DCCC.16711</t>
  </si>
  <si>
    <t>RIDGEFIELD MONTESSORI SCHOOL</t>
  </si>
  <si>
    <t>96 DANBURY RD</t>
  </si>
  <si>
    <t>06877-4069</t>
  </si>
  <si>
    <t>(203) 438-4506</t>
  </si>
  <si>
    <t>3 months-6 years</t>
  </si>
  <si>
    <t>DCCC.16715</t>
  </si>
  <si>
    <t>TWO YEAR OLD PROG FIRST PRESBYTERIAN CH NRSRY SCH</t>
  </si>
  <si>
    <t>1 WEST PUTNAM AVENUE</t>
  </si>
  <si>
    <t>DCCC.16718</t>
  </si>
  <si>
    <t>CASTLE KIDS PRESCHOOL &amp; CHILD CARE</t>
  </si>
  <si>
    <t>17 DOG HILL ROAD</t>
  </si>
  <si>
    <t>(860) 779-9002</t>
  </si>
  <si>
    <t>DCCC.16720</t>
  </si>
  <si>
    <t>DISCOVERY ZONE LEARNING CENTER- COLUMBIA</t>
  </si>
  <si>
    <t>2 ORLANDO DR</t>
  </si>
  <si>
    <t>06237-1148</t>
  </si>
  <si>
    <t>(860) 228-8885</t>
  </si>
  <si>
    <t>DCCC.16722</t>
  </si>
  <si>
    <t>THE WORLD OF IMAGINATIONS</t>
  </si>
  <si>
    <t>155 HAZARD AVENUE- UNIT 20</t>
  </si>
  <si>
    <t>(860) 741-8105</t>
  </si>
  <si>
    <t>DCCC.16723</t>
  </si>
  <si>
    <t>THE GODDARD SCHOOL- GLASTONBURY</t>
  </si>
  <si>
    <t>208 EASTERN BLVD</t>
  </si>
  <si>
    <t>06033-4310</t>
  </si>
  <si>
    <t>(860) 633-8600</t>
  </si>
  <si>
    <t>DCCC.16724</t>
  </si>
  <si>
    <t>LITTLE IVY NURSERY SCHOOL</t>
  </si>
  <si>
    <t>175 OLD TANNERY RD</t>
  </si>
  <si>
    <t>06468-1932</t>
  </si>
  <si>
    <t>(203) 258-7295</t>
  </si>
  <si>
    <t>DCCC.16726</t>
  </si>
  <si>
    <t>EASTERSEALS CHILDREN'S ACADEMY-MERIDEN CAMPUS</t>
  </si>
  <si>
    <t>125 BROAD ST</t>
  </si>
  <si>
    <t>06450-6516</t>
  </si>
  <si>
    <t>(203) 686-1438</t>
  </si>
  <si>
    <t>DCCC.16728</t>
  </si>
  <si>
    <t>CARELOT CHILDREN'S CENTER - CLUBHOUSE - QH</t>
  </si>
  <si>
    <t>285 BLOOMINGDALE RD</t>
  </si>
  <si>
    <t>QUAKER HILL</t>
  </si>
  <si>
    <t>06375-1307</t>
  </si>
  <si>
    <t>(860) 941-2044</t>
  </si>
  <si>
    <t>DCCC.16730</t>
  </si>
  <si>
    <t>CARELOT CHILDREN'S CENTER - CLUBHOUSE OSW</t>
  </si>
  <si>
    <t>470 BOSTON POST RD</t>
  </si>
  <si>
    <t>06385-1535</t>
  </si>
  <si>
    <t>(860) 941-2093</t>
  </si>
  <si>
    <t>DCCC.16731</t>
  </si>
  <si>
    <t>HOPE CHILD CARE LEARNING CENTER</t>
  </si>
  <si>
    <t>70 WHITNEY STREET</t>
  </si>
  <si>
    <t>(860) 232-1872</t>
  </si>
  <si>
    <t>DCCC.16732</t>
  </si>
  <si>
    <t>BRIDGES SCHOOL EARLY CHILDHOOD PROGRAM</t>
  </si>
  <si>
    <t>296 VALLEY RD</t>
  </si>
  <si>
    <t>06807-1812</t>
  </si>
  <si>
    <t>(203) 637-0204</t>
  </si>
  <si>
    <t>DCCC.16734</t>
  </si>
  <si>
    <t>HOME ON THE GRANGE CHILD CARE CENTER</t>
  </si>
  <si>
    <t>369 BUTTERNUT ST</t>
  </si>
  <si>
    <t>06457-3044</t>
  </si>
  <si>
    <t>(860) 788-6892</t>
  </si>
  <si>
    <t>DCCC.16735</t>
  </si>
  <si>
    <t>LITTLE HOUSE IN THE COUNTRY CHILD CARE CENTER</t>
  </si>
  <si>
    <t>2 NUTMEG DRIVE</t>
  </si>
  <si>
    <t>(860) 872-0252</t>
  </si>
  <si>
    <t>DCCC.16738</t>
  </si>
  <si>
    <t>KIDS CARE AT MILL HILL</t>
  </si>
  <si>
    <t>635 MILL HILL TERRACE</t>
  </si>
  <si>
    <t>(203) 612-0131</t>
  </si>
  <si>
    <t>DCCC.16739</t>
  </si>
  <si>
    <t>HANDPRINTS PRESCHOOL</t>
  </si>
  <si>
    <t>81 CLINTONVILLE RD</t>
  </si>
  <si>
    <t>06473-2325</t>
  </si>
  <si>
    <t>(203) 234-1899</t>
  </si>
  <si>
    <t>DCCC.16741</t>
  </si>
  <si>
    <t>HAMDEN/NORTH HAVEN YMCA GREEN ACRES A/S PROG</t>
  </si>
  <si>
    <t>146 UPPER STATE ST</t>
  </si>
  <si>
    <t>06473-1280</t>
  </si>
  <si>
    <t>(203) 234-0512</t>
  </si>
  <si>
    <t>DCCC.16743</t>
  </si>
  <si>
    <t>DISCOVERY CENTER PRESCHOOL</t>
  </si>
  <si>
    <t>103 HOTCHKISS ST</t>
  </si>
  <si>
    <t>KENSINGTON</t>
  </si>
  <si>
    <t>06037-2167</t>
  </si>
  <si>
    <t>(860) 828-4339</t>
  </si>
  <si>
    <t>DCCC.16745</t>
  </si>
  <si>
    <t>VALLEY YMCA SCHOOL AGE CHILD CARE- ANSONIA</t>
  </si>
  <si>
    <t>59 FINNEY ST</t>
  </si>
  <si>
    <t>06401-2738</t>
  </si>
  <si>
    <t>DCCC.16746</t>
  </si>
  <si>
    <t>DOODLEBUGZ  CHILD  LEARNING  CENTER</t>
  </si>
  <si>
    <t>150 HIGHLAND AVENUE</t>
  </si>
  <si>
    <t>(203) 272-2883</t>
  </si>
  <si>
    <t>DCCC.16747</t>
  </si>
  <si>
    <t>ENCHANTED JUNGLE LEARNING CENTER</t>
  </si>
  <si>
    <t>67 HAYWARD AVE</t>
  </si>
  <si>
    <t>06415-1221</t>
  </si>
  <si>
    <t>(860) 531-3211</t>
  </si>
  <si>
    <t>DCCC.16748</t>
  </si>
  <si>
    <t>YMCA NAYAUG SACC</t>
  </si>
  <si>
    <t>222 OLD MAIDS LN</t>
  </si>
  <si>
    <t>06073-3030</t>
  </si>
  <si>
    <t>(860) 659-6228</t>
  </si>
  <si>
    <t>DCCC.16749</t>
  </si>
  <si>
    <t>EXPLORERS LEARNING CENTER</t>
  </si>
  <si>
    <t>30-C PROGRESS AVENUE</t>
  </si>
  <si>
    <t>(203) 881-5437</t>
  </si>
  <si>
    <t>DCCC.16750</t>
  </si>
  <si>
    <t>HATS OFF TO KIDS</t>
  </si>
  <si>
    <t>190 WHITE ST</t>
  </si>
  <si>
    <t>06810-6847</t>
  </si>
  <si>
    <t>(203) 205-7840</t>
  </si>
  <si>
    <t>DCCC.16753</t>
  </si>
  <si>
    <t>BUILDING BLOCKS EARLY LEARNING CENTER</t>
  </si>
  <si>
    <t>72 CAMP AVENUE</t>
  </si>
  <si>
    <t>(203) 517-9769</t>
  </si>
  <si>
    <t>DCCC.16758</t>
  </si>
  <si>
    <t>MANCHESTER EARLY LEARNING CENTER @ VERPLANK</t>
  </si>
  <si>
    <t>126 OLCOTT ST</t>
  </si>
  <si>
    <t>06040-2632</t>
  </si>
  <si>
    <t>(860) 748-7128</t>
  </si>
  <si>
    <t>DCCC.16759</t>
  </si>
  <si>
    <t>MONTESSORI SCHOOL OF REDDING</t>
  </si>
  <si>
    <t>25 CROSS HWY</t>
  </si>
  <si>
    <t>REDDING</t>
  </si>
  <si>
    <t>06896-2403</t>
  </si>
  <si>
    <t>(203) 938-9346</t>
  </si>
  <si>
    <t>DCCC.16763</t>
  </si>
  <si>
    <t>CATHOLIC CHARITIES CHILD DEVELOPMENT CENTER- NEW HAVEN</t>
  </si>
  <si>
    <t>790 GRAND AVE</t>
  </si>
  <si>
    <t>06511-4941</t>
  </si>
  <si>
    <t>(203) 772-1131</t>
  </si>
  <si>
    <t>DCCC.16764</t>
  </si>
  <si>
    <t>FIRST CONGREGATIONAL PRESCHOOL</t>
  </si>
  <si>
    <t>62 COLONY STREET</t>
  </si>
  <si>
    <t>(203) 634-8886</t>
  </si>
  <si>
    <t>DCCC.16766</t>
  </si>
  <si>
    <t>THE LEARNING CENTER-PIERCE ROAD</t>
  </si>
  <si>
    <t>80 PIERCE RD</t>
  </si>
  <si>
    <t>06074-2630</t>
  </si>
  <si>
    <t>(860) 648-2068</t>
  </si>
  <si>
    <t>DCCC.16767</t>
  </si>
  <si>
    <t>THE LEARNING CENTER- ELLINGTON ROAD</t>
  </si>
  <si>
    <t>1250 ELLINGTON RD</t>
  </si>
  <si>
    <t>06074-2601</t>
  </si>
  <si>
    <t>(860) 282-8020</t>
  </si>
  <si>
    <t>DCCC.16770</t>
  </si>
  <si>
    <t>GLENVILLE CHILD CARE</t>
  </si>
  <si>
    <t>33 RIVERSVILLE RD</t>
  </si>
  <si>
    <t>06831-3627</t>
  </si>
  <si>
    <t>(203) 531-4278</t>
  </si>
  <si>
    <t>DCCC.16772</t>
  </si>
  <si>
    <t>TODDLER TIME NURSERY SCHOOL</t>
  </si>
  <si>
    <t>23 PARK ST</t>
  </si>
  <si>
    <t>06840-4506</t>
  </si>
  <si>
    <t>(203) 972-3111</t>
  </si>
  <si>
    <t>DCCC.16776</t>
  </si>
  <si>
    <t>PLAINVILLE EARLY LEARNING CENTER AT TOFFOLON</t>
  </si>
  <si>
    <t>(860) 747-6679</t>
  </si>
  <si>
    <t>DCCC.16777</t>
  </si>
  <si>
    <t>SS CYRIL &amp; METHODIUS SCHOOL READINESS PROGRAM</t>
  </si>
  <si>
    <t>45 GROTON STREET</t>
  </si>
  <si>
    <t>06106-2702</t>
  </si>
  <si>
    <t>(860) 206-9265</t>
  </si>
  <si>
    <t>DCCC.16778</t>
  </si>
  <si>
    <t>GUILFORD CENTER FOR CHILDREN</t>
  </si>
  <si>
    <t>47 STONEHOUSE LANE</t>
  </si>
  <si>
    <t>(203) 453-8050</t>
  </si>
  <si>
    <t>DCCC.16779</t>
  </si>
  <si>
    <t>SEA SCHOOL</t>
  </si>
  <si>
    <t>55 COOGAN BOULEVARD-MYSTIC AQUARIUM</t>
  </si>
  <si>
    <t>(860) 572-5955</t>
  </si>
  <si>
    <t>DCCC.16781</t>
  </si>
  <si>
    <t>ROSCCO ACTIVITIES PROGRAM</t>
  </si>
  <si>
    <t>202  BLACHLEY ROAD</t>
  </si>
  <si>
    <t>DCCC.16786</t>
  </si>
  <si>
    <t>A PLACE TO GROW- AVON</t>
  </si>
  <si>
    <t>9 AVONWOOD ROAD</t>
  </si>
  <si>
    <t>(860) 677-6929</t>
  </si>
  <si>
    <t>DCCC.16790</t>
  </si>
  <si>
    <t>HOLLY HILL CHILD DEVELOPMENT &amp; LEARNING CENTER</t>
  </si>
  <si>
    <t>308 PECK LN</t>
  </si>
  <si>
    <t>06477-3325</t>
  </si>
  <si>
    <t>(203) 799-6300</t>
  </si>
  <si>
    <t>DCCC.16791</t>
  </si>
  <si>
    <t>INDIAN VALLEY YMCA ROCKVILLE CHILD CARE CENTER</t>
  </si>
  <si>
    <t>23 ELM ST</t>
  </si>
  <si>
    <t>VERNON ROCKVILLE</t>
  </si>
  <si>
    <t>06066-3207</t>
  </si>
  <si>
    <t>(860) 896-0584</t>
  </si>
  <si>
    <t>DCCC.16792</t>
  </si>
  <si>
    <t>METZNER EARLY LEARNING CENTER</t>
  </si>
  <si>
    <t>680 FRANKLIN AVENUE</t>
  </si>
  <si>
    <t>(860) 757-0871</t>
  </si>
  <si>
    <t>DCCC.16796</t>
  </si>
  <si>
    <t>KIDZ ARE US CHILD CARE &amp; LEARNING CENTER</t>
  </si>
  <si>
    <t>98 S TURNPIKE RD</t>
  </si>
  <si>
    <t>06492-4340</t>
  </si>
  <si>
    <t>(203) 949-0055</t>
  </si>
  <si>
    <t>DCCC.16797</t>
  </si>
  <si>
    <t>HILL FARM PRESCHOOL</t>
  </si>
  <si>
    <t>160 HILL FARM ROAD</t>
  </si>
  <si>
    <t>(203) 292-9533</t>
  </si>
  <si>
    <t>DCCC.16798</t>
  </si>
  <si>
    <t>ACADEMY OF ART &amp; LEARNING TOO</t>
  </si>
  <si>
    <t>634 TALCOTTVILLE RD</t>
  </si>
  <si>
    <t>06066-2312</t>
  </si>
  <si>
    <t>(860) 871-7800</t>
  </si>
  <si>
    <t>DCCC.16799</t>
  </si>
  <si>
    <t>THE GREENWICH SPANISH SCHOOL</t>
  </si>
  <si>
    <t>6 RIVERSIDE AVENUE-#109</t>
  </si>
  <si>
    <t>(203) 698-1500</t>
  </si>
  <si>
    <t>DCCC.16800</t>
  </si>
  <si>
    <t>MANCHESTER EARLY LEARNING CENTER @ WASHINGTON</t>
  </si>
  <si>
    <t>94 CEDAR ST</t>
  </si>
  <si>
    <t>06040-5890</t>
  </si>
  <si>
    <t>(860) 952-4344</t>
  </si>
  <si>
    <t>DCCC.16802</t>
  </si>
  <si>
    <t>WHIZ KIDS DAYCARE</t>
  </si>
  <si>
    <t>815 PINE ST STE 3</t>
  </si>
  <si>
    <t>06010-6957</t>
  </si>
  <si>
    <t>(860) 584-2644</t>
  </si>
  <si>
    <t>DCCC.16806</t>
  </si>
  <si>
    <t>BEVERLY LEVY EARLY LEARNING CENTER</t>
  </si>
  <si>
    <t>360 AMITY RD</t>
  </si>
  <si>
    <t>06525-2133</t>
  </si>
  <si>
    <t>(203) 397-7415</t>
  </si>
  <si>
    <t>DCCC.16808</t>
  </si>
  <si>
    <t>ST PAUL'S CHILD DEVELOPMENT CENTER</t>
  </si>
  <si>
    <t>1475 NOBLE AVENUE</t>
  </si>
  <si>
    <t>(203) 384-6023</t>
  </si>
  <si>
    <t>DCCC.16813</t>
  </si>
  <si>
    <t>KID'S CLUB</t>
  </si>
  <si>
    <t>194-D LEAVENWORTH ROAD</t>
  </si>
  <si>
    <t>(203) 926-9557</t>
  </si>
  <si>
    <t>DCCC.16814</t>
  </si>
  <si>
    <t>BRIGHT START CHILD CARE</t>
  </si>
  <si>
    <t>1790 MERIDEN RD</t>
  </si>
  <si>
    <t>06716-3320</t>
  </si>
  <si>
    <t>(203) 879-2728</t>
  </si>
  <si>
    <t>DCCC.16819</t>
  </si>
  <si>
    <t>ST JOHN'S CHILDCARE CENTER</t>
  </si>
  <si>
    <t>768 FAIRFIELD AVE</t>
  </si>
  <si>
    <t>06604-3701</t>
  </si>
  <si>
    <t>(203) 612-6443</t>
  </si>
  <si>
    <t>DCCC.16820</t>
  </si>
  <si>
    <t>HARTFORD NEIGHBORHOOD CENTERS</t>
  </si>
  <si>
    <t>38 LAWRENCE ST</t>
  </si>
  <si>
    <t>06106-2409</t>
  </si>
  <si>
    <t>(860) 251-6517</t>
  </si>
  <si>
    <t>DCCC.16821</t>
  </si>
  <si>
    <t>MERIDEN YMCA CHILD CARE CTR @ ROGER SHERMAN</t>
  </si>
  <si>
    <t>64 NORTH PEARL STREET</t>
  </si>
  <si>
    <t>(203) 235-6388</t>
  </si>
  <si>
    <t>DCCC.16822</t>
  </si>
  <si>
    <t>184 HAMILTON AVE</t>
  </si>
  <si>
    <t>06830-3221</t>
  </si>
  <si>
    <t>(203) 399-3683</t>
  </si>
  <si>
    <t>DCCC.16823</t>
  </si>
  <si>
    <t>THE CENTER DAY CARE</t>
  </si>
  <si>
    <t>84 DANBURY RD</t>
  </si>
  <si>
    <t>06897-4450</t>
  </si>
  <si>
    <t>(203) 563-9360</t>
  </si>
  <si>
    <t>DCCC.16828</t>
  </si>
  <si>
    <t>MAYFLOWER MONTESSORI SCHOOL</t>
  </si>
  <si>
    <t>1 THAMES RIVER PLACE</t>
  </si>
  <si>
    <t>(860) 889-0883</t>
  </si>
  <si>
    <t>DCCC.16829</t>
  </si>
  <si>
    <t>ABCD @ SOUTH END COMMUNITY CENTER</t>
  </si>
  <si>
    <t>(203) 386-9040</t>
  </si>
  <si>
    <t>DCCC.16830</t>
  </si>
  <si>
    <t>ST MATTHEW PRESCHOOL</t>
  </si>
  <si>
    <t>111 TOLLAND GREEN</t>
  </si>
  <si>
    <t>(860) 872-0200</t>
  </si>
  <si>
    <t>DCCC.16831</t>
  </si>
  <si>
    <t>SAMUELS' EARLY LEARNING CENTER</t>
  </si>
  <si>
    <t>10 AARON B SAMUELS BLVD</t>
  </si>
  <si>
    <t>06810-7787</t>
  </si>
  <si>
    <t>(203) 748-9500 x232</t>
  </si>
  <si>
    <t>DCCC.16832</t>
  </si>
  <si>
    <t>SEE US GROW CHILDCARE &amp; LEARNING CTR</t>
  </si>
  <si>
    <t>1052 SOUTH COLONY ROAD</t>
  </si>
  <si>
    <t>(203) 269-5437</t>
  </si>
  <si>
    <t>DCCC.16834</t>
  </si>
  <si>
    <t>CARELOT CHILDREN'S CENTER-CLUBHOUSE GN</t>
  </si>
  <si>
    <t>165 GREAT NECK RD</t>
  </si>
  <si>
    <t>06385-3739</t>
  </si>
  <si>
    <t>(860) 367-2308</t>
  </si>
  <si>
    <t>DCCC.16835</t>
  </si>
  <si>
    <t>DONNA'S LITTLE DOVES CHILD DEVELOPMENT CENTER</t>
  </si>
  <si>
    <t>215 WARREN STREET</t>
  </si>
  <si>
    <t>(203) 394-9997</t>
  </si>
  <si>
    <t>DCCC.16836</t>
  </si>
  <si>
    <t>LITTLE LEARNERS</t>
  </si>
  <si>
    <t>130 GALLUP HILL RD</t>
  </si>
  <si>
    <t>06339-1827</t>
  </si>
  <si>
    <t>(860) 572-4411</t>
  </si>
  <si>
    <t>DCCC.16841</t>
  </si>
  <si>
    <t>PLAINFIELD HEAD START @ PLAINFIELD ECC</t>
  </si>
  <si>
    <t>651 NORWICH ROAD</t>
  </si>
  <si>
    <t>(860) 564-7787</t>
  </si>
  <si>
    <t>DCCC.16842</t>
  </si>
  <si>
    <t>VALLEY SHORE Y SCHOOL AGE PROGRAM @ ESSEX</t>
  </si>
  <si>
    <t>108 MAIN ST</t>
  </si>
  <si>
    <t>CENTERBROOK</t>
  </si>
  <si>
    <t>06409-1005</t>
  </si>
  <si>
    <t>DCCC.16843</t>
  </si>
  <si>
    <t>LOVEABLE ANGELS CHILDCARE LEARNING CENTER</t>
  </si>
  <si>
    <t>1825 EAST MAIN STREET</t>
  </si>
  <si>
    <t>(203) 337-6614</t>
  </si>
  <si>
    <t>DCCC.16844</t>
  </si>
  <si>
    <t>THE SMART START PRESCHOOL &amp; LEARNING CENTER</t>
  </si>
  <si>
    <t>4133 WHITNEY AVE</t>
  </si>
  <si>
    <t>06518-1432</t>
  </si>
  <si>
    <t>(203) 660-7158</t>
  </si>
  <si>
    <t>DCCC.16845</t>
  </si>
  <si>
    <t>OGRCC NORTH MIANUS SCHOOL CHILD CARE PROGRAM</t>
  </si>
  <si>
    <t>309 PALMER HILL RD</t>
  </si>
  <si>
    <t>06878-1011</t>
  </si>
  <si>
    <t>(203) 698-9370</t>
  </si>
  <si>
    <t>DCCC.16846</t>
  </si>
  <si>
    <t>LEDGEWOOD TOO</t>
  </si>
  <si>
    <t>14 PARK STREET-SUITE 106</t>
  </si>
  <si>
    <t>(860) 283-2227</t>
  </si>
  <si>
    <t>DCCC.16847</t>
  </si>
  <si>
    <t>FRIENDS CENTER FOR CHILDREN</t>
  </si>
  <si>
    <t>227 E GRAND AVE</t>
  </si>
  <si>
    <t>06513-4102</t>
  </si>
  <si>
    <t>(203) 468-1966</t>
  </si>
  <si>
    <t>DCCC.16850</t>
  </si>
  <si>
    <t>BRIGHT BEGINNINGS CHILDCARE CENTER</t>
  </si>
  <si>
    <t>980 ENFIELD ST</t>
  </si>
  <si>
    <t>06082-3654</t>
  </si>
  <si>
    <t>(860) 745-2632</t>
  </si>
  <si>
    <t>DCCC.16851</t>
  </si>
  <si>
    <t>HONEY TREE PRESCHOOL &amp; CHILDCARE OF WILTON</t>
  </si>
  <si>
    <t>992 DANBURY RD</t>
  </si>
  <si>
    <t>06897-4808</t>
  </si>
  <si>
    <t>(203) 544-7575</t>
  </si>
  <si>
    <t>DCCC.16853</t>
  </si>
  <si>
    <t>MOTHER'S LITTLE HELPER EDUC CHILDCARE CENTER</t>
  </si>
  <si>
    <t>133-B CONNECTICUT AVENUE</t>
  </si>
  <si>
    <t>(203) 323-6617</t>
  </si>
  <si>
    <t>DCCC.16854</t>
  </si>
  <si>
    <t>CT CENTER FOR CHILD DEVELOPMENT</t>
  </si>
  <si>
    <t>95 WOLF HARBOR RD</t>
  </si>
  <si>
    <t>06461-1938</t>
  </si>
  <si>
    <t>(203) 882-8810</t>
  </si>
  <si>
    <t>DCCC.16857</t>
  </si>
  <si>
    <t>PLAINVILLE EARLY LEARNING CENTER-SOUTH CANAL</t>
  </si>
  <si>
    <t>19 S CANAL ST</t>
  </si>
  <si>
    <t>06062-2711</t>
  </si>
  <si>
    <t>(860) 410-5029</t>
  </si>
  <si>
    <t>DCCC.16859</t>
  </si>
  <si>
    <t>CARVER PRESCHOOL</t>
  </si>
  <si>
    <t>7 N TURNPIKE RD</t>
  </si>
  <si>
    <t>06492-3033</t>
  </si>
  <si>
    <t>(203) 630-6509</t>
  </si>
  <si>
    <t>DCCC.16860</t>
  </si>
  <si>
    <t>ST STANISLAUS SCHOOL READINESS</t>
  </si>
  <si>
    <t>81 AKRON ST</t>
  </si>
  <si>
    <t>06450-5716</t>
  </si>
  <si>
    <t>(203) 238-0845</t>
  </si>
  <si>
    <t>DCCC.16864</t>
  </si>
  <si>
    <t>MERIDEN YMCA  HEAD START</t>
  </si>
  <si>
    <t>398 LIBERTY ST</t>
  </si>
  <si>
    <t>06450-4529</t>
  </si>
  <si>
    <t>(203) 238-9166</t>
  </si>
  <si>
    <t>DCCC.16870</t>
  </si>
  <si>
    <t>BEEHIVE CHILDRENS CENTER NM</t>
  </si>
  <si>
    <t>278 DANBURY RD</t>
  </si>
  <si>
    <t>06776-4300</t>
  </si>
  <si>
    <t>(860) 355-8534</t>
  </si>
  <si>
    <t>DCCC.16882</t>
  </si>
  <si>
    <t>LITTLE EXPLORERS OF NEWTOWN</t>
  </si>
  <si>
    <t>06482-1361</t>
  </si>
  <si>
    <t>(203) 270-3490</t>
  </si>
  <si>
    <t>DCCC.70002</t>
  </si>
  <si>
    <t>NORTHFORD PRESCHOOL ACADEMY</t>
  </si>
  <si>
    <t>1355 MIDDLETOWN AVE</t>
  </si>
  <si>
    <t>NORTHFORD</t>
  </si>
  <si>
    <t>06472-1382</t>
  </si>
  <si>
    <t>(203) 208-1306</t>
  </si>
  <si>
    <t>DCCC.70004</t>
  </si>
  <si>
    <t>MANCHESTER EARLY LEARNING CENTER- MIDDLE TPKE W</t>
  </si>
  <si>
    <t>579 MIDDLE TPKE W</t>
  </si>
  <si>
    <t>06040-2728</t>
  </si>
  <si>
    <t>(860) 952-4286</t>
  </si>
  <si>
    <t>DCCC.70005</t>
  </si>
  <si>
    <t>MANCHESTER EARLY LEARNING CENTER- KEENEY ST</t>
  </si>
  <si>
    <t>179 KEENEY ST</t>
  </si>
  <si>
    <t>06040-7017</t>
  </si>
  <si>
    <t>(860) 952-4288</t>
  </si>
  <si>
    <t>DCCC.70006</t>
  </si>
  <si>
    <t>MANCHESTER EARLY LEARNING CENTER- VERNON ST</t>
  </si>
  <si>
    <t>250 VERNON ST</t>
  </si>
  <si>
    <t>06042-3473</t>
  </si>
  <si>
    <t>(860) 952-4343</t>
  </si>
  <si>
    <t>DCCC.70007</t>
  </si>
  <si>
    <t>MANCHESTER EARLY LEARNING CENTER</t>
  </si>
  <si>
    <t>1151 MAIN ST</t>
  </si>
  <si>
    <t>06040-6011</t>
  </si>
  <si>
    <t>(860) 647-3392</t>
  </si>
  <si>
    <t>DCCC.70008</t>
  </si>
  <si>
    <t>MANCHESTER EARLY LEARNING CENTER- PRINCETON ST</t>
  </si>
  <si>
    <t>141 PRINCETON ST</t>
  </si>
  <si>
    <t>06042-3272</t>
  </si>
  <si>
    <t>(860) 647-3313</t>
  </si>
  <si>
    <t>DCCC.70009</t>
  </si>
  <si>
    <t>MANCHESTER EARLY LEARNING CENTER- DARTMOUTH RD</t>
  </si>
  <si>
    <t>140 DARTMOUTH RD</t>
  </si>
  <si>
    <t>06040-6616</t>
  </si>
  <si>
    <t>(860) 748-7126</t>
  </si>
  <si>
    <t>DCCC.70010</t>
  </si>
  <si>
    <t>MERIDEN YMCA B/A SCHOOL AT ISRAEL PUTNAM</t>
  </si>
  <si>
    <t>133 PARKER AVE</t>
  </si>
  <si>
    <t>06450-5925</t>
  </si>
  <si>
    <t>DCCC.70011</t>
  </si>
  <si>
    <t>MERIDEN YMCA B/A SCHOOL AT THOMAS HOOKER</t>
  </si>
  <si>
    <t>70 OVERLOOK RD</t>
  </si>
  <si>
    <t>06450-6935</t>
  </si>
  <si>
    <t>(203) 886-8283</t>
  </si>
  <si>
    <t>DCCC.70012</t>
  </si>
  <si>
    <t>SOUNDVIEW FAMILY YMCA SACC</t>
  </si>
  <si>
    <t>628 EAST MAIN STREET</t>
  </si>
  <si>
    <t>(203) 481-9622</t>
  </si>
  <si>
    <t>DCCC.70013</t>
  </si>
  <si>
    <t>ESPN KIDS CENTER</t>
  </si>
  <si>
    <t>205 ENTERPRISE DR</t>
  </si>
  <si>
    <t>06010-8402</t>
  </si>
  <si>
    <t>(860) 582-4300</t>
  </si>
  <si>
    <t>DCCC.70014</t>
  </si>
  <si>
    <t>KORDAS KORNER PRESCHOOL</t>
  </si>
  <si>
    <t>9 COVEY RD</t>
  </si>
  <si>
    <t>(860) 673-4944</t>
  </si>
  <si>
    <t>DCCC.70015</t>
  </si>
  <si>
    <t>BEE U LEARNING CENTER</t>
  </si>
  <si>
    <t>15 PARK LAWN DR</t>
  </si>
  <si>
    <t>06801-1041</t>
  </si>
  <si>
    <t>(203) 798-0015</t>
  </si>
  <si>
    <t>DCCC.70017</t>
  </si>
  <si>
    <t>ERFC AFTER SCHOOL-AGE CARE CENTER @ JFK MIDDLE SCHOOL</t>
  </si>
  <si>
    <t>155 RAFFIA RD</t>
  </si>
  <si>
    <t>06082-5691</t>
  </si>
  <si>
    <t>(860) 490-3380</t>
  </si>
  <si>
    <t>11 years-13 years</t>
  </si>
  <si>
    <t>DCCC.70018</t>
  </si>
  <si>
    <t>ERFC AFTER SCHOOL-AGE CARE CENTER @ ENFIELD STREET SCHOOL</t>
  </si>
  <si>
    <t>1318 ENFIELD ST- ENFIELD ST SCHOOL</t>
  </si>
  <si>
    <t>(860) 578-0195</t>
  </si>
  <si>
    <t>DCCC.70019</t>
  </si>
  <si>
    <t>EFRC AFTER SCHOOL-AGE CARE CENTER @ HENRY BARNARD SCHOOL</t>
  </si>
  <si>
    <t>27 SHAKER RD</t>
  </si>
  <si>
    <t>06082-3100</t>
  </si>
  <si>
    <t>(860) 463-1083</t>
  </si>
  <si>
    <t>DCCC.70020</t>
  </si>
  <si>
    <t>THE GLOBAL CHILD</t>
  </si>
  <si>
    <t>769 STONINGTON ROAD</t>
  </si>
  <si>
    <t>(860) 599-9734</t>
  </si>
  <si>
    <t>DCCC.70021</t>
  </si>
  <si>
    <t>KILLINGLY HEAD START AT KILLINGLY HIGH SCHOOL</t>
  </si>
  <si>
    <t>226 PUTNAM PIKE</t>
  </si>
  <si>
    <t>DAYVILLE</t>
  </si>
  <si>
    <t>06241-1629</t>
  </si>
  <si>
    <t>(860) 779-6793</t>
  </si>
  <si>
    <t>DCCC.70023</t>
  </si>
  <si>
    <t>THE WORLD OF IMAGINATIONS II</t>
  </si>
  <si>
    <t>5 MAGAURAN DR</t>
  </si>
  <si>
    <t>06076-4037</t>
  </si>
  <si>
    <t>(860) 684-2026</t>
  </si>
  <si>
    <t>DCCC.70024</t>
  </si>
  <si>
    <t>KINGS CHAPEL EARLY CARE &amp; EDUCATION CTR</t>
  </si>
  <si>
    <t>400 WOODLAND ST</t>
  </si>
  <si>
    <t>06112-2149</t>
  </si>
  <si>
    <t>(860) 560-0387</t>
  </si>
  <si>
    <t>DCCC.70026</t>
  </si>
  <si>
    <t>BRIGHT BEGINNINGS EARLY CHILDHOOD PROGRAM</t>
  </si>
  <si>
    <t>430 HIGH RIDGE RD</t>
  </si>
  <si>
    <t>06905-3020</t>
  </si>
  <si>
    <t>(203) 595-5500</t>
  </si>
  <si>
    <t>DCCC.70027</t>
  </si>
  <si>
    <t>POLLYWOGS CHILD DEVELOPMENT CENTER</t>
  </si>
  <si>
    <t>411C NORWICH WESTERLY RD</t>
  </si>
  <si>
    <t>06359-1516</t>
  </si>
  <si>
    <t>(860) 535-1174</t>
  </si>
  <si>
    <t>DCCC.70029</t>
  </si>
  <si>
    <t>MARIAN HEIGHTS EARLY LEARNING ACADEMY</t>
  </si>
  <si>
    <t>314 OSGOOD AVENUE</t>
  </si>
  <si>
    <t>(860) 827-3682</t>
  </si>
  <si>
    <t>DCCC.70032</t>
  </si>
  <si>
    <t>BYRAM ARCHIBALD NEIGHBORHOOD CTR BANC ASP</t>
  </si>
  <si>
    <t>289 DELAVAN AVE</t>
  </si>
  <si>
    <t>06830-5915</t>
  </si>
  <si>
    <t>(203) 622-7792</t>
  </si>
  <si>
    <t>DCCC.70035</t>
  </si>
  <si>
    <t>YMCA  BEFORE/AFTER  SCHOOL  PROGRAM - GILMARTIN</t>
  </si>
  <si>
    <t>94 SPRING LAKE RD</t>
  </si>
  <si>
    <t>06706-2731</t>
  </si>
  <si>
    <t>DCCC.70037</t>
  </si>
  <si>
    <t>GINGERBREAD KIDS</t>
  </si>
  <si>
    <t>61 RIVER ST</t>
  </si>
  <si>
    <t>06460-3315</t>
  </si>
  <si>
    <t>(203) 877-0575</t>
  </si>
  <si>
    <t>DCCC.70039</t>
  </si>
  <si>
    <t>EARLY BEGINNINGS AT PRESCHOOL OF THE ARTS 1</t>
  </si>
  <si>
    <t>685 OLD POST RD</t>
  </si>
  <si>
    <t>06084-2830</t>
  </si>
  <si>
    <t>(860) 875-4847</t>
  </si>
  <si>
    <t>DCCC.70040</t>
  </si>
  <si>
    <t>EARLY BEGINNINGS AT PRESCHOOL OF THE ARTS 2</t>
  </si>
  <si>
    <t>175 HARTFORD TPKE</t>
  </si>
  <si>
    <t>06084-2821</t>
  </si>
  <si>
    <t>DCCC.70042</t>
  </si>
  <si>
    <t>PRECIOUS MEMORIES PLACE</t>
  </si>
  <si>
    <t>168 GREENMANVILLE AVE</t>
  </si>
  <si>
    <t>06355-1930</t>
  </si>
  <si>
    <t>(860) 415-9744</t>
  </si>
  <si>
    <t>DCCC.70043</t>
  </si>
  <si>
    <t>MERIDEN YMCA LIL RASCALS</t>
  </si>
  <si>
    <t>43 SWAIN AVE</t>
  </si>
  <si>
    <t>06450-7215</t>
  </si>
  <si>
    <t>(203) 630-0039</t>
  </si>
  <si>
    <t>DCCC.70044</t>
  </si>
  <si>
    <t>REDWING POND HOUSE PRESCHOOL</t>
  </si>
  <si>
    <t>21 MILAN ST</t>
  </si>
  <si>
    <t>06401-2633</t>
  </si>
  <si>
    <t>(203) 734-7974</t>
  </si>
  <si>
    <t>DCCC.70045</t>
  </si>
  <si>
    <t>SAFE AND SOUND DAYCARE 2</t>
  </si>
  <si>
    <t>8 SCRIBNER AVE</t>
  </si>
  <si>
    <t>06854-2538</t>
  </si>
  <si>
    <t>(203) 642-3747</t>
  </si>
  <si>
    <t>DCCC.70046</t>
  </si>
  <si>
    <t>LEDYARD LEARNERS</t>
  </si>
  <si>
    <t>169 GALLUP HILL RD</t>
  </si>
  <si>
    <t>06339-1830</t>
  </si>
  <si>
    <t>(860) 287-4760</t>
  </si>
  <si>
    <t>DCCC.70048</t>
  </si>
  <si>
    <t>ABC LEARN WITH ME</t>
  </si>
  <si>
    <t>172 CEDAR ST</t>
  </si>
  <si>
    <t>06405-6011</t>
  </si>
  <si>
    <t>(203) 488-1506</t>
  </si>
  <si>
    <t>DCCC.70050</t>
  </si>
  <si>
    <t>PRECIOUS MEMORIES EARLY CHILDHOOD LEARNING CENTER III</t>
  </si>
  <si>
    <t>1332 NORTH AVE</t>
  </si>
  <si>
    <t>06604-2672</t>
  </si>
  <si>
    <t>(203) 330-9131</t>
  </si>
  <si>
    <t>DCCC.70051</t>
  </si>
  <si>
    <t>BUILDING BLOCKS EARLY LEARNING CENTER - WILTON</t>
  </si>
  <si>
    <t>59 DANBURY RD</t>
  </si>
  <si>
    <t>06897-4405</t>
  </si>
  <si>
    <t>(203) 529-3594</t>
  </si>
  <si>
    <t>DCCC.70053</t>
  </si>
  <si>
    <t>BUNNY VILLAGE CHILD CARE AND DEVELOPMENT CENTER</t>
  </si>
  <si>
    <t>215 BRIDGEPORT AVE</t>
  </si>
  <si>
    <t>06484-3283</t>
  </si>
  <si>
    <t>(203) 924-2737</t>
  </si>
  <si>
    <t>DCCC.70057</t>
  </si>
  <si>
    <t>ALPHABET ACADEMY NORTH CAMPUS</t>
  </si>
  <si>
    <t>2389 DIXWELL AVE</t>
  </si>
  <si>
    <t>06514-1808</t>
  </si>
  <si>
    <t>(203) 361-3340</t>
  </si>
  <si>
    <t>DCCC.70060</t>
  </si>
  <si>
    <t>THE COUNTRY GARDEN</t>
  </si>
  <si>
    <t>423 RIVERSIDE DR</t>
  </si>
  <si>
    <t>06255-2128</t>
  </si>
  <si>
    <t>(860) 923-0440</t>
  </si>
  <si>
    <t>DCCC.70061</t>
  </si>
  <si>
    <t>EDGEWOOD ACADEMY</t>
  </si>
  <si>
    <t>18 EDGEWOOD AVE</t>
  </si>
  <si>
    <t>(203) 359-8134</t>
  </si>
  <si>
    <t>DCCC.70062</t>
  </si>
  <si>
    <t>WATERTOWN LITTLE PEOPLE</t>
  </si>
  <si>
    <t>680 MAIN ST</t>
  </si>
  <si>
    <t>06795-2655</t>
  </si>
  <si>
    <t>(860) 274-6288</t>
  </si>
  <si>
    <t>DCCC.70064</t>
  </si>
  <si>
    <t>SCHOOL DAYS LLC</t>
  </si>
  <si>
    <t>3115 RESERVOIR AVE</t>
  </si>
  <si>
    <t>06611-4506</t>
  </si>
  <si>
    <t>(203) 261-2594</t>
  </si>
  <si>
    <t>DCCC.70066</t>
  </si>
  <si>
    <t>EDUCATIONAL PLAYCARE - AVON BLDG 19</t>
  </si>
  <si>
    <t>124 SIMSBURY RD BLDG 19</t>
  </si>
  <si>
    <t>DCCC.70067</t>
  </si>
  <si>
    <t>CP KIDS EARLY LEARNING CENTER</t>
  </si>
  <si>
    <t>1 BLACHLEY RD</t>
  </si>
  <si>
    <t>06902-0002</t>
  </si>
  <si>
    <t>(203) 989-1900</t>
  </si>
  <si>
    <t>3 months-11 years</t>
  </si>
  <si>
    <t>DCCC.70068</t>
  </si>
  <si>
    <t>LITTLE HOUSE IN THE COUNTRY/COUNTRY CLUBHOUSE</t>
  </si>
  <si>
    <t>12 MAIN ST STE 4</t>
  </si>
  <si>
    <t>06029-3361</t>
  </si>
  <si>
    <t>(860) 454-4282</t>
  </si>
  <si>
    <t>DCCC.70069</t>
  </si>
  <si>
    <t>LITTLE PANTHERS PRESCHOOL</t>
  </si>
  <si>
    <t>220 COE AVE</t>
  </si>
  <si>
    <t>06451-3812</t>
  </si>
  <si>
    <t>(203) 379-2600</t>
  </si>
  <si>
    <t>DCCC.70070</t>
  </si>
  <si>
    <t>LITTLE SPARTANS PRESCHOOL</t>
  </si>
  <si>
    <t>121 GRAVEL ST</t>
  </si>
  <si>
    <t>06450-4611</t>
  </si>
  <si>
    <t>(203) 238-8059</t>
  </si>
  <si>
    <t>DCCC.70071</t>
  </si>
  <si>
    <t>CHILDRENS CORNER LEARNING CENTER</t>
  </si>
  <si>
    <t>770 CONNECTICUT AVE</t>
  </si>
  <si>
    <t>06854-1637</t>
  </si>
  <si>
    <t>(203) 957-3440</t>
  </si>
  <si>
    <t>DCCC.70072</t>
  </si>
  <si>
    <t>BRIGHT &amp; EARLY CHILDREN'S LEARNING CENTERS II</t>
  </si>
  <si>
    <t>274 BRANFORD RD</t>
  </si>
  <si>
    <t>06471-1303</t>
  </si>
  <si>
    <t>(203) 483-9000</t>
  </si>
  <si>
    <t>DCCC.70074</t>
  </si>
  <si>
    <t>ELLINGTON MONTESSORI SCHOOL</t>
  </si>
  <si>
    <t>89 WEST RD</t>
  </si>
  <si>
    <t>06029-3718</t>
  </si>
  <si>
    <t>(860) 368-0689</t>
  </si>
  <si>
    <t>DCCC.70075</t>
  </si>
  <si>
    <t>SPARK - HOP BROOK</t>
  </si>
  <si>
    <t>75 CROWN ST</t>
  </si>
  <si>
    <t>06770-2814</t>
  </si>
  <si>
    <t>DCCC.70076</t>
  </si>
  <si>
    <t>NEWTOWN SCHOOL AGE PROGRAM - MIDDLE GATE</t>
  </si>
  <si>
    <t>7 COLD SPRING RD</t>
  </si>
  <si>
    <t>06470-2625</t>
  </si>
  <si>
    <t>(203) 426-0695</t>
  </si>
  <si>
    <t>DCCC.70077</t>
  </si>
  <si>
    <t>MERCY LEARNING CENTER EARLY CHILDHOOD EDUCATION PROGRAM</t>
  </si>
  <si>
    <t>637 PARK AVE</t>
  </si>
  <si>
    <t>06604-4611</t>
  </si>
  <si>
    <t>(203) 334-6699</t>
  </si>
  <si>
    <t>DCCC.70078</t>
  </si>
  <si>
    <t>GROTON MULTICULTURAL MONTESSORI</t>
  </si>
  <si>
    <t>200 HAZELNUT HILL RD</t>
  </si>
  <si>
    <t>06340-3294</t>
  </si>
  <si>
    <t>(860) 445-3333</t>
  </si>
  <si>
    <t>DCCC.70080</t>
  </si>
  <si>
    <t>BEFORE &amp; AFTERSCHOOL-AGE CARE-ELI WHITNEY SCHOOL</t>
  </si>
  <si>
    <t>94 MIDDLE RD</t>
  </si>
  <si>
    <t>06082-4594</t>
  </si>
  <si>
    <t>(860) 253-9935</t>
  </si>
  <si>
    <t>DCCC.70081</t>
  </si>
  <si>
    <t>BEFORE &amp; AFTER SCHOOL-AGE CARE-HAZARDVILLE MEMORIAL</t>
  </si>
  <si>
    <t>68 N MAPLE ST</t>
  </si>
  <si>
    <t>06082-3904</t>
  </si>
  <si>
    <t>DCCC.70084</t>
  </si>
  <si>
    <t>YALE NH HOSP ST RAPHAEL CAMPUS CCC</t>
  </si>
  <si>
    <t>121 SHERMAN AVE BLDG XAVIER</t>
  </si>
  <si>
    <t>06511-5236</t>
  </si>
  <si>
    <t>(203) 789-3673</t>
  </si>
  <si>
    <t>DCCC.70090</t>
  </si>
  <si>
    <t>EDUCATIONAL PLAYCARE - WALLINGFORD</t>
  </si>
  <si>
    <t>15 N PLAINS INDUSTRIAL RD</t>
  </si>
  <si>
    <t>06492-5841</t>
  </si>
  <si>
    <t>(203) 265-0055</t>
  </si>
  <si>
    <t>DCCC.70091</t>
  </si>
  <si>
    <t>TEAM CHATFIELD-LOPRESTI PRESCHOOL</t>
  </si>
  <si>
    <t>203-734-8609 x32</t>
  </si>
  <si>
    <t>DCCC.70092</t>
  </si>
  <si>
    <t>BRIGHT MORNING STAR DAYCARE</t>
  </si>
  <si>
    <t>481 BREWSTER ST</t>
  </si>
  <si>
    <t>06605-3409</t>
  </si>
  <si>
    <t>(203) 685-0181</t>
  </si>
  <si>
    <t>DCCC.70093</t>
  </si>
  <si>
    <t>STEPPING STONES EARLY LEARNING LAB SCHOOL</t>
  </si>
  <si>
    <t>303 WEST AVE</t>
  </si>
  <si>
    <t>06850-4002</t>
  </si>
  <si>
    <t>(203) 899-0606 x216</t>
  </si>
  <si>
    <t>DCCC.70094</t>
  </si>
  <si>
    <t>THE LEARNING TREE OF MADISON</t>
  </si>
  <si>
    <t>560 DURHAM RD</t>
  </si>
  <si>
    <t>06443-2060</t>
  </si>
  <si>
    <t>(203) 318-8181</t>
  </si>
  <si>
    <t>DCCC.70095</t>
  </si>
  <si>
    <t>THE LITTLE VILLAGE PRESCHOOL</t>
  </si>
  <si>
    <t>14 PLAINS RD</t>
  </si>
  <si>
    <t>06469-1124</t>
  </si>
  <si>
    <t>(860) 891-8450</t>
  </si>
  <si>
    <t>DCCC.70097</t>
  </si>
  <si>
    <t>YMCA CHILD CARE PROGRAM @ ELI WHITNEY</t>
  </si>
  <si>
    <t>1130 HUNTINGTON RD</t>
  </si>
  <si>
    <t>06614-2738</t>
  </si>
  <si>
    <t>DCCC.70098</t>
  </si>
  <si>
    <t>YMCA CHILD CARE PROGRAM @ CHAPEL SCHOOL</t>
  </si>
  <si>
    <t>380 CHAPEL ST</t>
  </si>
  <si>
    <t>06614-1690</t>
  </si>
  <si>
    <t>DCCC.70099</t>
  </si>
  <si>
    <t>YMCA CHILD CARE PROG @ WILCOXSON SCHOOL</t>
  </si>
  <si>
    <t>600 WILCOXSON AVE</t>
  </si>
  <si>
    <t>06614-4238</t>
  </si>
  <si>
    <t>DCCC.70100</t>
  </si>
  <si>
    <t>CSA AFTER SCHOOL ZONE</t>
  </si>
  <si>
    <t>32 STILL RIVER DR</t>
  </si>
  <si>
    <t>06776-4455</t>
  </si>
  <si>
    <t>(860) 799-6000</t>
  </si>
  <si>
    <t>DCCC.70101</t>
  </si>
  <si>
    <t>CRADLES TO CRAYONS</t>
  </si>
  <si>
    <t>447 BOSTON ST</t>
  </si>
  <si>
    <t>06437-2826</t>
  </si>
  <si>
    <t>(203) 453-0261</t>
  </si>
  <si>
    <t>DCCC.70102</t>
  </si>
  <si>
    <t>KIDS IN ACTION</t>
  </si>
  <si>
    <t>15 EXECUTIVE CENTER DR</t>
  </si>
  <si>
    <t>06776-4336</t>
  </si>
  <si>
    <t>(860) 350-3311</t>
  </si>
  <si>
    <t>DCCC.70103</t>
  </si>
  <si>
    <t>TOTAL LEARNING CENTER</t>
  </si>
  <si>
    <t>500 PEQUONNOCK ST</t>
  </si>
  <si>
    <t>06604-2612</t>
  </si>
  <si>
    <t>(203) 333-5778</t>
  </si>
  <si>
    <t>DCCC.70104</t>
  </si>
  <si>
    <t>SEE US GROW CHILDCARE &amp; LEARNING CENTER</t>
  </si>
  <si>
    <t>249 W MAIN ST</t>
  </si>
  <si>
    <t>06405-4048</t>
  </si>
  <si>
    <t>(203) 488-5437</t>
  </si>
  <si>
    <t>DCCC.70105</t>
  </si>
  <si>
    <t>PATTYCAKES LEARNING CENTER</t>
  </si>
  <si>
    <t>262 MAIN ST</t>
  </si>
  <si>
    <t>06779-1742</t>
  </si>
  <si>
    <t>(860) 274-5995</t>
  </si>
  <si>
    <t>DCCC.70106</t>
  </si>
  <si>
    <t>CREATIVE CORNER</t>
  </si>
  <si>
    <t>1593 KING ST</t>
  </si>
  <si>
    <t>06082-5844</t>
  </si>
  <si>
    <t>(860) 745-5757</t>
  </si>
  <si>
    <t>DCCC.70107</t>
  </si>
  <si>
    <t>CHEYENNE'S EARLY LEARNING CENTER</t>
  </si>
  <si>
    <t>789 RESERVOIR AVE</t>
  </si>
  <si>
    <t>06606-3956</t>
  </si>
  <si>
    <t>(203) 380-2967</t>
  </si>
  <si>
    <t>2189 BARNUM AVE</t>
  </si>
  <si>
    <t>06615-5516</t>
  </si>
  <si>
    <t>DCCC.70109</t>
  </si>
  <si>
    <t>LITTLE SPROUTS LEARNING CENTER &amp; DAY CARE</t>
  </si>
  <si>
    <t>515 MIDDLETOWN AVE</t>
  </si>
  <si>
    <t>06513-1008</t>
  </si>
  <si>
    <t>(203) 624-5439</t>
  </si>
  <si>
    <t>DCCC.70110</t>
  </si>
  <si>
    <t>CARELOT CLUBHOUSE - WINTHROP</t>
  </si>
  <si>
    <t>74 GROVE ST</t>
  </si>
  <si>
    <t>06320-6515</t>
  </si>
  <si>
    <t>(860) 912-1639</t>
  </si>
  <si>
    <t>DCCC.70112</t>
  </si>
  <si>
    <t>NORFOLK EARLY LEARNING CENTER</t>
  </si>
  <si>
    <t>122 LAUREL WAY</t>
  </si>
  <si>
    <t>NORFOLK</t>
  </si>
  <si>
    <t>06058-1180</t>
  </si>
  <si>
    <t>(860) 480-8103</t>
  </si>
  <si>
    <t>DCCC.70115</t>
  </si>
  <si>
    <t>TENDER YEARS TOO! CHILD DEVELOPMENT CENTER</t>
  </si>
  <si>
    <t>41 POVERTY RD</t>
  </si>
  <si>
    <t>06488-2261</t>
  </si>
  <si>
    <t>(203) 262-6426</t>
  </si>
  <si>
    <t>DCCC.70116</t>
  </si>
  <si>
    <t>CREATIVE MINDS EARLY CHILDHOOD CENTER</t>
  </si>
  <si>
    <t>234 GREENFIELD ST</t>
  </si>
  <si>
    <t>06825-4470</t>
  </si>
  <si>
    <t>(203) 330-0790</t>
  </si>
  <si>
    <t>DCCC.70117</t>
  </si>
  <si>
    <t>729 UNION AVE</t>
  </si>
  <si>
    <t>06607-1143</t>
  </si>
  <si>
    <t>(203) 330-1467</t>
  </si>
  <si>
    <t>DCCC.70118</t>
  </si>
  <si>
    <t>HARMONY KIDS CONNECTICUT</t>
  </si>
  <si>
    <t>1315 DIXWELL AVE</t>
  </si>
  <si>
    <t>06514-4125</t>
  </si>
  <si>
    <t>(203) 230-9191</t>
  </si>
  <si>
    <t>DCCC.70119</t>
  </si>
  <si>
    <t>PHELPS INGERSOLL CTR FOR CHILDREN @ MCDONOUGH</t>
  </si>
  <si>
    <t>DCCC.70121</t>
  </si>
  <si>
    <t>TINKER AFTER SCHOOL</t>
  </si>
  <si>
    <t>809 HIGHLAND AVE</t>
  </si>
  <si>
    <t>06708-4601</t>
  </si>
  <si>
    <t>DCCC.70124</t>
  </si>
  <si>
    <t>THE NEST AT ALPHABET ACADEMY</t>
  </si>
  <si>
    <t>350 CANNER ST</t>
  </si>
  <si>
    <t>06511-2244</t>
  </si>
  <si>
    <t>(203) 436-2378</t>
  </si>
  <si>
    <t>DCCC.70125</t>
  </si>
  <si>
    <t>FIRST STEP LEARNING CENTER</t>
  </si>
  <si>
    <t>120 ROUTE 32</t>
  </si>
  <si>
    <t>(860) 848-0766</t>
  </si>
  <si>
    <t>DCCC.70126</t>
  </si>
  <si>
    <t>YMCA ROARING BROOK SACD</t>
  </si>
  <si>
    <t>30 OLD WHEELER LN</t>
  </si>
  <si>
    <t>06001-4061</t>
  </si>
  <si>
    <t>(860) 944-4783</t>
  </si>
  <si>
    <t>DCCC.70127</t>
  </si>
  <si>
    <t>DISCOVERY ZONE LEARNING CENTER</t>
  </si>
  <si>
    <t>45 PENDLETON DR</t>
  </si>
  <si>
    <t>06248-1525</t>
  </si>
  <si>
    <t>(860) 228-3952</t>
  </si>
  <si>
    <t>DCCC.70128</t>
  </si>
  <si>
    <t>THE BOYS &amp; GIRLS CLUB</t>
  </si>
  <si>
    <t>1 POSITIVE PL</t>
  </si>
  <si>
    <t>06484-2362</t>
  </si>
  <si>
    <t>(203) 924-9329</t>
  </si>
  <si>
    <t>DCCC.70130</t>
  </si>
  <si>
    <t>INTERNATIONAL PRESCHOOL AT THE ENCHANTED GARDEN</t>
  </si>
  <si>
    <t>165 DANBURY RD</t>
  </si>
  <si>
    <t>06877-3213</t>
  </si>
  <si>
    <t>(203) 431-3350</t>
  </si>
  <si>
    <t>DCCC.70132</t>
  </si>
  <si>
    <t>SNUGGLE BUNNIES CHILD CARE CENTER</t>
  </si>
  <si>
    <t>5 OLD MIDDLE ST</t>
  </si>
  <si>
    <t>GOSHEN</t>
  </si>
  <si>
    <t>06756-2001</t>
  </si>
  <si>
    <t>(860) 491-9344</t>
  </si>
  <si>
    <t>DCCC.70133</t>
  </si>
  <si>
    <t>SOUTHERN CT HEBREW ACADEMY PRESCHOOL</t>
  </si>
  <si>
    <t>261 DERBY AVE</t>
  </si>
  <si>
    <t>06477-1319</t>
  </si>
  <si>
    <t>(203) 795-5261</t>
  </si>
  <si>
    <t>DCCC.70134</t>
  </si>
  <si>
    <t>LIGHTHOUSE DAY CARE</t>
  </si>
  <si>
    <t>1245 THOMASTON AVE</t>
  </si>
  <si>
    <t>06704-1714</t>
  </si>
  <si>
    <t>(203) 575-1385</t>
  </si>
  <si>
    <t>DCCC.70135</t>
  </si>
  <si>
    <t>5 ARDSLEY AVE</t>
  </si>
  <si>
    <t>(203) 484-6700</t>
  </si>
  <si>
    <t>DCCC.70139</t>
  </si>
  <si>
    <t>CREATIVE STARTS LEARNING CENTER</t>
  </si>
  <si>
    <t>(203) 612-7717</t>
  </si>
  <si>
    <t>DCCC.70142</t>
  </si>
  <si>
    <t>THE GODDARD SCHOOL - FARMINGTON</t>
  </si>
  <si>
    <t>6 BRIDGEWATER RD</t>
  </si>
  <si>
    <t>06032-2256</t>
  </si>
  <si>
    <t>(860) 674-4323</t>
  </si>
  <si>
    <t>DCCC.70144</t>
  </si>
  <si>
    <t>THE GODDARD SCHOOL - DANBURY</t>
  </si>
  <si>
    <t>39 OLD RIDGEBURY RD</t>
  </si>
  <si>
    <t>06810-5103</t>
  </si>
  <si>
    <t>(203) 628-2000</t>
  </si>
  <si>
    <t>DCCC.70146</t>
  </si>
  <si>
    <t>KIDS' KORNER @ EAST HADDAM ELEMENTARY</t>
  </si>
  <si>
    <t>45 JOE WILLIAM RD</t>
  </si>
  <si>
    <t>06469-1128</t>
  </si>
  <si>
    <t>(860) 873-5194</t>
  </si>
  <si>
    <t>-</t>
  </si>
  <si>
    <t>DCCC.70147</t>
  </si>
  <si>
    <t>CREATIVE M.E.</t>
  </si>
  <si>
    <t>410 BLAKE ST</t>
  </si>
  <si>
    <t>06515-4406</t>
  </si>
  <si>
    <t>(203) 859-2804</t>
  </si>
  <si>
    <t>DCCC.70148</t>
  </si>
  <si>
    <t>CDI HS SERVING NORWALK CT - BENJAMIN FRANKLIN</t>
  </si>
  <si>
    <t>165 FLAX HILL RD</t>
  </si>
  <si>
    <t>06854-2837</t>
  </si>
  <si>
    <t>(475) 208-6255</t>
  </si>
  <si>
    <t>DCCC.70149</t>
  </si>
  <si>
    <t>CDI HS SERVING NORWALK CT - NATHANIEL ELY</t>
  </si>
  <si>
    <t>11 INGALLS AVE</t>
  </si>
  <si>
    <t>06854-4605</t>
  </si>
  <si>
    <t>(475) 208-6256</t>
  </si>
  <si>
    <t>DCCC.70150</t>
  </si>
  <si>
    <t>THE CHILDREN'S MOVEMENT CENTER</t>
  </si>
  <si>
    <t>17 PICKETT DISTRICT RD</t>
  </si>
  <si>
    <t>06776-4412</t>
  </si>
  <si>
    <t>(860) 799-6602</t>
  </si>
  <si>
    <t>DCCC.70151</t>
  </si>
  <si>
    <t>YMCA OF GREENWICH AT NEW LEBANON</t>
  </si>
  <si>
    <t>25 MEAD AVE</t>
  </si>
  <si>
    <t>06830-6812</t>
  </si>
  <si>
    <t>DCCC.70152</t>
  </si>
  <si>
    <t>ALMOST HOME DAYCARE</t>
  </si>
  <si>
    <t>35 COPPS HILL RD</t>
  </si>
  <si>
    <t>06877-4041</t>
  </si>
  <si>
    <t>(203) 948-8015</t>
  </si>
  <si>
    <t>DCCC.70153</t>
  </si>
  <si>
    <t>BRIGHT HORIZONS AT FAIRFIELD</t>
  </si>
  <si>
    <t>682 COMMERCE DR</t>
  </si>
  <si>
    <t>06825-5519</t>
  </si>
  <si>
    <t>(203) 384-4951</t>
  </si>
  <si>
    <t>DCCC.70154</t>
  </si>
  <si>
    <t>ADAM J LEWIS PRESCHOOL</t>
  </si>
  <si>
    <t>246 LENOX AVE</t>
  </si>
  <si>
    <t>06605-1978</t>
  </si>
  <si>
    <t>(203) 333-2211</t>
  </si>
  <si>
    <t>DCCC.70156</t>
  </si>
  <si>
    <t>SMALL TO TALL TOO</t>
  </si>
  <si>
    <t>4070 PARK AVE</t>
  </si>
  <si>
    <t>06604-1047</t>
  </si>
  <si>
    <t>(203) 923-1688</t>
  </si>
  <si>
    <t>DCCC.70157</t>
  </si>
  <si>
    <t>BOYS &amp; GIRLS CLUBS OF HARTFORD EARLY LEARNING CENTER</t>
  </si>
  <si>
    <t>170 SIGOURNEY ST</t>
  </si>
  <si>
    <t>06105-1908</t>
  </si>
  <si>
    <t>(860) 929-7375</t>
  </si>
  <si>
    <t>DCCC.70158</t>
  </si>
  <si>
    <t>FIRST STEP CHILD CARE &amp; LEARNING CTR</t>
  </si>
  <si>
    <t>126 GRAND AVE</t>
  </si>
  <si>
    <t>06513-3908</t>
  </si>
  <si>
    <t>(203) 889-1307</t>
  </si>
  <si>
    <t>DCCC.70163</t>
  </si>
  <si>
    <t>BRIGHT BEGINNINGS CHILD CARE CENTER TOO</t>
  </si>
  <si>
    <t>1537 KING ST</t>
  </si>
  <si>
    <t>06082-5803</t>
  </si>
  <si>
    <t>(860) 741-7361</t>
  </si>
  <si>
    <t>DCCC.70165</t>
  </si>
  <si>
    <t>KIDZ CHILD CARE CENTER</t>
  </si>
  <si>
    <t>169 CALLENDER RD</t>
  </si>
  <si>
    <t>06795-1627</t>
  </si>
  <si>
    <t>(860) 274-0000</t>
  </si>
  <si>
    <t>DCCC.70166</t>
  </si>
  <si>
    <t>CARELOT CLUBHOUSE - NATHAN HALE</t>
  </si>
  <si>
    <t>37 BEECH DR</t>
  </si>
  <si>
    <t>06320-3003</t>
  </si>
  <si>
    <t>(860) 460-1465</t>
  </si>
  <si>
    <t>DCCC.70168</t>
  </si>
  <si>
    <t>CARELOT CHILDREN'S CENTER-THOMPSON</t>
  </si>
  <si>
    <t>7 MARKET LN</t>
  </si>
  <si>
    <t>06255-1726</t>
  </si>
  <si>
    <t>(860) 630-5029</t>
  </si>
  <si>
    <t>DCCC.70170</t>
  </si>
  <si>
    <t>ECC HOLLAND CHILDCARE</t>
  </si>
  <si>
    <t>105 MEADOWCROFT RD</t>
  </si>
  <si>
    <t>06824-4056</t>
  </si>
  <si>
    <t>DCCC.70171</t>
  </si>
  <si>
    <t>EDUCATIONAL PLAYCARE - WEST HARTFORD</t>
  </si>
  <si>
    <t>5 FENNWAY</t>
  </si>
  <si>
    <t>06119-1857</t>
  </si>
  <si>
    <t>(860) 519-0383</t>
  </si>
  <si>
    <t>DCCC.70176</t>
  </si>
  <si>
    <t>BRIGHT STARS ACADEMY DAYCARE</t>
  </si>
  <si>
    <t>2004 E MAIN ST</t>
  </si>
  <si>
    <t>06610-1902</t>
  </si>
  <si>
    <t>(203) 685-7974</t>
  </si>
  <si>
    <t>DCCC.70178</t>
  </si>
  <si>
    <t>CREATE LEARNING CENTER</t>
  </si>
  <si>
    <t>463 DANBURY RD</t>
  </si>
  <si>
    <t>06897-2126</t>
  </si>
  <si>
    <t>(203) 762-6161</t>
  </si>
  <si>
    <t>18 months-16 years</t>
  </si>
  <si>
    <t>DCCC.70179</t>
  </si>
  <si>
    <t>PUMPKIN PATCH CHILDCARE &amp; EARLY EDUCATION CENTER</t>
  </si>
  <si>
    <t>310 GROVE BEACH RD N</t>
  </si>
  <si>
    <t>06498-1609</t>
  </si>
  <si>
    <t>(860) 669-0579</t>
  </si>
  <si>
    <t>DCCC.70180</t>
  </si>
  <si>
    <t>LITTLE LEARNERS AT THREE RIVERS</t>
  </si>
  <si>
    <t>574 NEW LONDON TPKE</t>
  </si>
  <si>
    <t>06360-6500</t>
  </si>
  <si>
    <t>(860) 215-9033</t>
  </si>
  <si>
    <t>DCCC.70182</t>
  </si>
  <si>
    <t>1079 BRIDGEPORT AVE</t>
  </si>
  <si>
    <t>06484-4675</t>
  </si>
  <si>
    <t>(203) 538-5463</t>
  </si>
  <si>
    <t>DCCC.70183</t>
  </si>
  <si>
    <t>MERIDEN YMCA LITTLE HOUNDS PRESCHOOL AT HANOVER</t>
  </si>
  <si>
    <t>DCCC.70184</t>
  </si>
  <si>
    <t>WHITNEYVILLE INNOVATIVE LEARNING CENTER</t>
  </si>
  <si>
    <t>60 CONNOLLY PKWY BLDG 18</t>
  </si>
  <si>
    <t>06514-2519</t>
  </si>
  <si>
    <t>(203) 530-8997</t>
  </si>
  <si>
    <t>DCCC.70186</t>
  </si>
  <si>
    <t>YWCA NIKE TYKES EARLY LEARNING CENTER</t>
  </si>
  <si>
    <t>255 GARDEN GROVE RD</t>
  </si>
  <si>
    <t>06040-7039</t>
  </si>
  <si>
    <t>(860) 647-9325</t>
  </si>
  <si>
    <t>DCCC.70187</t>
  </si>
  <si>
    <t>ELLE EM IN OH PRE</t>
  </si>
  <si>
    <t>1944 BOSTON AVE</t>
  </si>
  <si>
    <t>06610-2602</t>
  </si>
  <si>
    <t>(203) 333-9740</t>
  </si>
  <si>
    <t>DCCC.70188</t>
  </si>
  <si>
    <t>YMCA PINE GROVE SACD PROGRAM</t>
  </si>
  <si>
    <t>151 SCOVILLE RD</t>
  </si>
  <si>
    <t>06001-3017</t>
  </si>
  <si>
    <t>DCCC.70190</t>
  </si>
  <si>
    <t>PHYLLIS BODEL CHILDCARE CTR AT YALE SCH OF MEDICINE SOUTH</t>
  </si>
  <si>
    <t>100 CHURCH ST S</t>
  </si>
  <si>
    <t>06519-1703</t>
  </si>
  <si>
    <t>DCCC.70191</t>
  </si>
  <si>
    <t>PLAINVILLE EARLY LEARNING CENTER</t>
  </si>
  <si>
    <t>130 W MAIN ST</t>
  </si>
  <si>
    <t>06062-1945</t>
  </si>
  <si>
    <t>(860) 747-3321</t>
  </si>
  <si>
    <t>DCCC.70193</t>
  </si>
  <si>
    <t>THE WORLD OF IMAGINATIONS III</t>
  </si>
  <si>
    <t>284 N MAPLE ST</t>
  </si>
  <si>
    <t>06082-2362</t>
  </si>
  <si>
    <t>(860) 265-3548</t>
  </si>
  <si>
    <t>DCCC.70195</t>
  </si>
  <si>
    <t>ROOM TO GROW TOO</t>
  </si>
  <si>
    <t>139 W ROCKS RD</t>
  </si>
  <si>
    <t>06851-2216</t>
  </si>
  <si>
    <t>(203)745-0763</t>
  </si>
  <si>
    <t>DCCC.70196</t>
  </si>
  <si>
    <t>SCHOOL AGE CENTER AT EDGAR PARKMAN SCHOOL</t>
  </si>
  <si>
    <t>165 WEYMOUTH RD</t>
  </si>
  <si>
    <t>06082-6218</t>
  </si>
  <si>
    <t>DCCC.70197</t>
  </si>
  <si>
    <t>ST. LUKE GRINS AND GIGGLES PRESCHOOL</t>
  </si>
  <si>
    <t>1830 ROUTE 12</t>
  </si>
  <si>
    <t>06335-1123</t>
  </si>
  <si>
    <t>(860) 464-7897</t>
  </si>
  <si>
    <t>DCCC.70198</t>
  </si>
  <si>
    <t>GREENWICH CHRISTIAN PRESCHOOL</t>
  </si>
  <si>
    <t>10 INDIAN ROCK LN</t>
  </si>
  <si>
    <t>06830-4054</t>
  </si>
  <si>
    <t>(203) 869-8199</t>
  </si>
  <si>
    <t>DCCC.70199</t>
  </si>
  <si>
    <t>GREENWICH CHRISTIAN PRESCHOOL SCHOOLHOUSE</t>
  </si>
  <si>
    <t>DCCC.70200</t>
  </si>
  <si>
    <t>FIRST LEAPS TOGETHER</t>
  </si>
  <si>
    <t>758R COLONEL LEDYARD HWY</t>
  </si>
  <si>
    <t>06339-1570</t>
  </si>
  <si>
    <t>(860) 381-5537</t>
  </si>
  <si>
    <t>1 year-9 years</t>
  </si>
  <si>
    <t>DCCC.70201</t>
  </si>
  <si>
    <t>NEW HORIZON KIDS ACADEMY</t>
  </si>
  <si>
    <t>2457 E MAIN ST</t>
  </si>
  <si>
    <t>06705-2685</t>
  </si>
  <si>
    <t>(203) 528-3235</t>
  </si>
  <si>
    <t>DCCC.70202</t>
  </si>
  <si>
    <t>KIDDIE TECH UNIVERSITY</t>
  </si>
  <si>
    <t>1120 BOSTON POST RD</t>
  </si>
  <si>
    <t>06516-2222</t>
  </si>
  <si>
    <t>(203) 809-8152</t>
  </si>
  <si>
    <t>DCCC.70204</t>
  </si>
  <si>
    <t>BLOSSOMS AND BLESSINGS CHILD CARE</t>
  </si>
  <si>
    <t>240 HILLSTOWN RD</t>
  </si>
  <si>
    <t>06040-6309</t>
  </si>
  <si>
    <t>(860) 503-8284</t>
  </si>
  <si>
    <t>DCCC.70205</t>
  </si>
  <si>
    <t>CLC LATHON WIDER</t>
  </si>
  <si>
    <t>137 HENRY ST</t>
  </si>
  <si>
    <t>06902-5801</t>
  </si>
  <si>
    <t>(203) 526-1012</t>
  </si>
  <si>
    <t>DCCC.70208</t>
  </si>
  <si>
    <t>MURCO ACTIVITIES PROGRAM</t>
  </si>
  <si>
    <t>19 HORTON ST</t>
  </si>
  <si>
    <t>06902-6216</t>
  </si>
  <si>
    <t>DCCC.70209</t>
  </si>
  <si>
    <t>THE GODDARD SCHOOL - WILTON</t>
  </si>
  <si>
    <t>385 DANBURY RD</t>
  </si>
  <si>
    <t>06897-2511</t>
  </si>
  <si>
    <t>(203) 408-0865</t>
  </si>
  <si>
    <t>DCCC.70210</t>
  </si>
  <si>
    <t>KIDS ZONE</t>
  </si>
  <si>
    <t>62 PERRY HILL RD</t>
  </si>
  <si>
    <t>06484-6038</t>
  </si>
  <si>
    <t>(203) 924-9292</t>
  </si>
  <si>
    <t>DCCC.70212</t>
  </si>
  <si>
    <t>GRAMMY'S GARDEN LEARNING CTR OF SOUTH WINDSOR</t>
  </si>
  <si>
    <t>925 SULLIVAN AVE</t>
  </si>
  <si>
    <t>06074-2025</t>
  </si>
  <si>
    <t>(860) 432-2123</t>
  </si>
  <si>
    <t>DCCC.70213</t>
  </si>
  <si>
    <t>TUTOR TIME CHILDCARE LEARNING CENTER</t>
  </si>
  <si>
    <t>708 BRIDGEPORT AVE</t>
  </si>
  <si>
    <t>06484-4734</t>
  </si>
  <si>
    <t>(203) 926-1126</t>
  </si>
  <si>
    <t>DCCC.70215</t>
  </si>
  <si>
    <t>MY LITTLE RASCALS</t>
  </si>
  <si>
    <t>445 N MAIN ST</t>
  </si>
  <si>
    <t>06489-2521</t>
  </si>
  <si>
    <t>(860) 276-0123</t>
  </si>
  <si>
    <t>DCCC.70216</t>
  </si>
  <si>
    <t>SCHOOL AGE PROGRAM - HARWINTON</t>
  </si>
  <si>
    <t>115 LITCHFIELD RD</t>
  </si>
  <si>
    <t>06791-2204</t>
  </si>
  <si>
    <t>(860) 567-3381</t>
  </si>
  <si>
    <t>DCCC.70217</t>
  </si>
  <si>
    <t>HONEY BEE ACADEMY</t>
  </si>
  <si>
    <t>250 RIVER RD</t>
  </si>
  <si>
    <t>06484-4419</t>
  </si>
  <si>
    <t>(203) 538-5528</t>
  </si>
  <si>
    <t>DCCC.70218</t>
  </si>
  <si>
    <t>OPEN ARMS PRESCHOOL CHANNEL 3 KIDS CAMP</t>
  </si>
  <si>
    <t>73 TIMES FARM RD</t>
  </si>
  <si>
    <t>06232-1033</t>
  </si>
  <si>
    <t>(860) 742-2267</t>
  </si>
  <si>
    <t>DCCC.70219</t>
  </si>
  <si>
    <t>EDUCATIONAL PLAYCARE - EAST HAMPTON</t>
  </si>
  <si>
    <t>140 E HIGH ST</t>
  </si>
  <si>
    <t>06424-1544</t>
  </si>
  <si>
    <t>(860) 365-5587</t>
  </si>
  <si>
    <t>DCCC.70220</t>
  </si>
  <si>
    <t>NEW BEGINNINGS EARLY LEARNING CENTER LLC</t>
  </si>
  <si>
    <t>70 FOREST STREET</t>
  </si>
  <si>
    <t>06105-3204</t>
  </si>
  <si>
    <t>(860) 597-1573</t>
  </si>
  <si>
    <t>DCCC.70221</t>
  </si>
  <si>
    <t>TUTOR TIME CHILDCARE LEARNING CENTERS</t>
  </si>
  <si>
    <t>470 BRIDGEPORT AVE</t>
  </si>
  <si>
    <t>06460-4167</t>
  </si>
  <si>
    <t>(203) 876-1555</t>
  </si>
  <si>
    <t>DCCC.70222</t>
  </si>
  <si>
    <t>BUNNY VILLAGE CHILD DEVELOPMENT CENTER</t>
  </si>
  <si>
    <t>510 CORNWALL AVE</t>
  </si>
  <si>
    <t>06410-2602</t>
  </si>
  <si>
    <t>(203) 272-3090</t>
  </si>
  <si>
    <t>DCCC.70223</t>
  </si>
  <si>
    <t>BUILDING BLOCKS LEARNING CENTER</t>
  </si>
  <si>
    <t>911 NORTH FARMS ROAD</t>
  </si>
  <si>
    <t>(203) 269-2266</t>
  </si>
  <si>
    <t>DCCC.70224</t>
  </si>
  <si>
    <t>THE OWL'S NEST DAY SCHOOL</t>
  </si>
  <si>
    <t>189 POMFRET ST</t>
  </si>
  <si>
    <t>POMFRET CENTER</t>
  </si>
  <si>
    <t>06259-1818</t>
  </si>
  <si>
    <t>(860) 928-0410</t>
  </si>
  <si>
    <t>DCCC.70225</t>
  </si>
  <si>
    <t>CENTRO RENACER DAY CARE &amp; LEARNING LLC</t>
  </si>
  <si>
    <t>672 CONGRESS AVE APT 11</t>
  </si>
  <si>
    <t>06519-1266</t>
  </si>
  <si>
    <t>(203) 996-7143</t>
  </si>
  <si>
    <t>3 months-13 years</t>
  </si>
  <si>
    <t>DCCC.70226</t>
  </si>
  <si>
    <t>EDUCATIONAL PLAYCARE - BERLIN</t>
  </si>
  <si>
    <t>9 HIGH RD</t>
  </si>
  <si>
    <t>06037-1233</t>
  </si>
  <si>
    <t>(860) 357-2024</t>
  </si>
  <si>
    <t>DCCC.70228</t>
  </si>
  <si>
    <t>FIRST STEP CHILDCARE &amp; CHRISTIAN ACADEMY INC</t>
  </si>
  <si>
    <t>95 HAMILTON ST</t>
  </si>
  <si>
    <t>06511-5917</t>
  </si>
  <si>
    <t>(203) 498-0812</t>
  </si>
  <si>
    <t>DCCC.70229</t>
  </si>
  <si>
    <t>816 HIGH RIDGE RD</t>
  </si>
  <si>
    <t>06905-1903</t>
  </si>
  <si>
    <t>(203) 569-5077</t>
  </si>
  <si>
    <t>DCCC.70230</t>
  </si>
  <si>
    <t>WEST HARTFORD YMCA ST BRIGID SCHOOL AGE PROGRAM</t>
  </si>
  <si>
    <t>100 MAYFLOWER ST</t>
  </si>
  <si>
    <t>06110-1420</t>
  </si>
  <si>
    <t>(860) 561-2130</t>
  </si>
  <si>
    <t>DCCC.70231</t>
  </si>
  <si>
    <t>STRONG START EARLY CARE AND EDUCATION</t>
  </si>
  <si>
    <t>56 QUARRY RD</t>
  </si>
  <si>
    <t>06611-4874</t>
  </si>
  <si>
    <t>(203) 816-6884</t>
  </si>
  <si>
    <t>DCCC.70232</t>
  </si>
  <si>
    <t>TUTOR TIME CHILD CARE LEARNING CENTERS</t>
  </si>
  <si>
    <t>466 MAIN AVE</t>
  </si>
  <si>
    <t>06851-1037</t>
  </si>
  <si>
    <t>(203) 846-6046</t>
  </si>
  <si>
    <t>DCCC.70233</t>
  </si>
  <si>
    <t>BOULDER KNOLL MONTESSORI SCHOOL</t>
  </si>
  <si>
    <t>660 BOULDER RD</t>
  </si>
  <si>
    <t>06410-3216</t>
  </si>
  <si>
    <t>(203) 272-5893</t>
  </si>
  <si>
    <t>DCCC.70234</t>
  </si>
  <si>
    <t>STAR CUBS CHILD DEVELOPMENT CENTER</t>
  </si>
  <si>
    <t>169 MAIN ST</t>
  </si>
  <si>
    <t>06451-5120</t>
  </si>
  <si>
    <t>(203) 443-5451</t>
  </si>
  <si>
    <t>DCCC.70237</t>
  </si>
  <si>
    <t>CREATIVE MINDS ACADEMY</t>
  </si>
  <si>
    <t>375B MAIN ST</t>
  </si>
  <si>
    <t>06401-2301</t>
  </si>
  <si>
    <t>(203)308-2086</t>
  </si>
  <si>
    <t>DCCC.70238</t>
  </si>
  <si>
    <t>NAUGATUCK YMCA SCHOOL'S OUT-WESTERN SCHOOL</t>
  </si>
  <si>
    <t>100 PINE ST</t>
  </si>
  <si>
    <t>06770-3700</t>
  </si>
  <si>
    <t>(203) 525-3845</t>
  </si>
  <si>
    <t>DCCC.70239</t>
  </si>
  <si>
    <t>ACHIEVE AT TRACEY SCHOOL</t>
  </si>
  <si>
    <t>20 CAMP ST</t>
  </si>
  <si>
    <t>06851-3730</t>
  </si>
  <si>
    <t>(203) 515-1160</t>
  </si>
  <si>
    <t>DCCC.70240</t>
  </si>
  <si>
    <t>KOKOPELLI PRESCHOOL</t>
  </si>
  <si>
    <t>44 SMITH ST</t>
  </si>
  <si>
    <t>06483-3715</t>
  </si>
  <si>
    <t>(203) 881-2400</t>
  </si>
  <si>
    <t>DCCC.70241</t>
  </si>
  <si>
    <t>OUR LITTLE FOLKS CORNER</t>
  </si>
  <si>
    <t>129 STRATTON BROOK RD</t>
  </si>
  <si>
    <t>06070-2440</t>
  </si>
  <si>
    <t>(860) 658-2033</t>
  </si>
  <si>
    <t>DCCC.70242</t>
  </si>
  <si>
    <t>ACHIEVE AT BROOKSIDE SCHOOL</t>
  </si>
  <si>
    <t>382 HIGHLAND AVE</t>
  </si>
  <si>
    <t>06854-3423</t>
  </si>
  <si>
    <t>(203) 515-6580</t>
  </si>
  <si>
    <t>DCCC.70243</t>
  </si>
  <si>
    <t>A PLACE LIKE HOME</t>
  </si>
  <si>
    <t>637 NEWFIELD AVE</t>
  </si>
  <si>
    <t>06905-3304</t>
  </si>
  <si>
    <t>(203) 890-9497</t>
  </si>
  <si>
    <t>DCCC.70244</t>
  </si>
  <si>
    <t>KIDS CARE AT BURR SCHOOL</t>
  </si>
  <si>
    <t>1960 BURR ST</t>
  </si>
  <si>
    <t>06824-1837</t>
  </si>
  <si>
    <t>(203) 522-3553</t>
  </si>
  <si>
    <t>DCCC.70245</t>
  </si>
  <si>
    <t>LITTLE FARMERS CHILD CARE CENTER</t>
  </si>
  <si>
    <t>2 ANTHONY ROAD</t>
  </si>
  <si>
    <t>06084-4033</t>
  </si>
  <si>
    <t>(860) 817-0933</t>
  </si>
  <si>
    <t>DCCC.70246</t>
  </si>
  <si>
    <t>MISS MERRY MAC'S EDUCATIONAL DAYCARE</t>
  </si>
  <si>
    <t>479 MERROW ROAD</t>
  </si>
  <si>
    <t>06084-3936</t>
  </si>
  <si>
    <t>(860) 870-0070</t>
  </si>
  <si>
    <t>DCCC.70247</t>
  </si>
  <si>
    <t>TEAM SHELTON SCHOOL READINESS-GROVE ST</t>
  </si>
  <si>
    <t>54 GROVE ST</t>
  </si>
  <si>
    <t>06484-4106</t>
  </si>
  <si>
    <t>DCCC.70248</t>
  </si>
  <si>
    <t>UNITED DAY SCHOOL BEF/AFT AT PROSPECT ELEMENTARY</t>
  </si>
  <si>
    <t>75 NEW HAVEN RD</t>
  </si>
  <si>
    <t>06712-1627</t>
  </si>
  <si>
    <t>(203) 758-0044</t>
  </si>
  <si>
    <t>DCCC.70249</t>
  </si>
  <si>
    <t>EDUCARE LEARNING ACADEMY</t>
  </si>
  <si>
    <t>1911 STATE ST</t>
  </si>
  <si>
    <t>06517-3819</t>
  </si>
  <si>
    <t>(203) 553-7926</t>
  </si>
  <si>
    <t>DCCC.70250</t>
  </si>
  <si>
    <t>MERIDEN YMCA @ JOHN BARRY</t>
  </si>
  <si>
    <t>124 COLUMBIA ST</t>
  </si>
  <si>
    <t>06451-3171</t>
  </si>
  <si>
    <t>DCCC.70251</t>
  </si>
  <si>
    <t>ACHIEVE AT JEFFERSON SCHOOL</t>
  </si>
  <si>
    <t>75 VAN BUREN AVE</t>
  </si>
  <si>
    <t>06850-3306</t>
  </si>
  <si>
    <t>(203) 515-7320</t>
  </si>
  <si>
    <t>DCCC.70253</t>
  </si>
  <si>
    <t>MIDSTATE CHRISTIAN ACADEMY PRESCHOOL</t>
  </si>
  <si>
    <t>139 CHARLES ST</t>
  </si>
  <si>
    <t>06450-5938</t>
  </si>
  <si>
    <t>(203) 237-0302</t>
  </si>
  <si>
    <t>DCCC.70254</t>
  </si>
  <si>
    <t>ACHIEVE AT NATHAN HALE MIDDLE SCHOOL</t>
  </si>
  <si>
    <t>176 STRAWBERRY HILL AVE</t>
  </si>
  <si>
    <t>06851-5937</t>
  </si>
  <si>
    <t>(203) 515-1086</t>
  </si>
  <si>
    <t>DCCC.70256</t>
  </si>
  <si>
    <t>NAUGATUCK YMCA "SCHOOL'S OUT" ANDREW AVE SCHOOL</t>
  </si>
  <si>
    <t>(203) 725-6123</t>
  </si>
  <si>
    <t>DCCC.70257</t>
  </si>
  <si>
    <t>TEAM - SLOCUM CENTER</t>
  </si>
  <si>
    <t>25 RUMFORD ST</t>
  </si>
  <si>
    <t>06704-3219</t>
  </si>
  <si>
    <t>(203) 757-8888</t>
  </si>
  <si>
    <t>DCCC.70258</t>
  </si>
  <si>
    <t>FARMINGTON MONTESSORI CHILDREN'S ROOM</t>
  </si>
  <si>
    <t>315 PLAINVILLE AVE</t>
  </si>
  <si>
    <t>UNIONVILLE</t>
  </si>
  <si>
    <t>06085-1417</t>
  </si>
  <si>
    <t>(860) 404-5202</t>
  </si>
  <si>
    <t>DCCC.70259</t>
  </si>
  <si>
    <t>CONNECTICUT CHRISTIAN ACADEMY PRESCHOOL</t>
  </si>
  <si>
    <t>601 PADDOCK AVE</t>
  </si>
  <si>
    <t>06450-7015</t>
  </si>
  <si>
    <t>(203) 440-3765</t>
  </si>
  <si>
    <t>DCCC.70260</t>
  </si>
  <si>
    <t>ST. ANDREW PRESBYTERIAN CHURCH PRESCHOOL</t>
  </si>
  <si>
    <t>310 FORT HILL RD</t>
  </si>
  <si>
    <t>06340-4804</t>
  </si>
  <si>
    <t>(860) 405-0478</t>
  </si>
  <si>
    <t>DCCC.70261</t>
  </si>
  <si>
    <t>DARIEN NATURE CENTER</t>
  </si>
  <si>
    <t>120 BROOKSIDE RD</t>
  </si>
  <si>
    <t>06820-2801</t>
  </si>
  <si>
    <t>(203) 655-7459</t>
  </si>
  <si>
    <t>DCCC.70262</t>
  </si>
  <si>
    <t>YMCA CHILD CARE @ NOAH WEBSTER</t>
  </si>
  <si>
    <t>5 CONE ST</t>
  </si>
  <si>
    <t>06105-2502</t>
  </si>
  <si>
    <t>(860) 695-5421</t>
  </si>
  <si>
    <t>DCCC.70263</t>
  </si>
  <si>
    <t>LULAC HEAD START OBSERVATORY</t>
  </si>
  <si>
    <t>400 CANNER ST</t>
  </si>
  <si>
    <t>06511-2214</t>
  </si>
  <si>
    <t>1-475-220-3490</t>
  </si>
  <si>
    <t>DCCC.70264</t>
  </si>
  <si>
    <t>ALL OUR CHILDREN</t>
  </si>
  <si>
    <t>1578 CHAPEL ST</t>
  </si>
  <si>
    <t>06511-4205</t>
  </si>
  <si>
    <t>(203) 691-5944</t>
  </si>
  <si>
    <t>DCCC.70265</t>
  </si>
  <si>
    <t>YMCA CHILDCARE @ BETANCES EARLY READING LAB</t>
  </si>
  <si>
    <t>42 CHARTER OAK AVE</t>
  </si>
  <si>
    <t>06106-1909</t>
  </si>
  <si>
    <t>(860) 695-2862</t>
  </si>
  <si>
    <t>DCCC.70266</t>
  </si>
  <si>
    <t>THE LEARNING EXPERIENCE - CROMWELL</t>
  </si>
  <si>
    <t>181 SHUNPIKE RD</t>
  </si>
  <si>
    <t>06416-1143</t>
  </si>
  <si>
    <t>(860) 316-2766</t>
  </si>
  <si>
    <t>DCCC.70268</t>
  </si>
  <si>
    <t>FUN LUVIN DAYCARE CENTER</t>
  </si>
  <si>
    <t>358 HARTFORD ROAD</t>
  </si>
  <si>
    <t>06040-5724</t>
  </si>
  <si>
    <t>(860) 281-5495</t>
  </si>
  <si>
    <t>DCCC.70269</t>
  </si>
  <si>
    <t>THE FIRST ACADEMY</t>
  </si>
  <si>
    <t>1151 BLUE HILLS AVE</t>
  </si>
  <si>
    <t>06002-2721</t>
  </si>
  <si>
    <t>(860) 243-6520</t>
  </si>
  <si>
    <t>DCCC.70270</t>
  </si>
  <si>
    <t>THE OAKDALE KID'S CENTER</t>
  </si>
  <si>
    <t>1127 OLD COLCHESTER RD</t>
  </si>
  <si>
    <t>OAKDALE</t>
  </si>
  <si>
    <t>06370-1639</t>
  </si>
  <si>
    <t>(860) 892-8406</t>
  </si>
  <si>
    <t>DCCC.70271</t>
  </si>
  <si>
    <t>LITTLE PEOPLE'S PLAY PLACE TOO! NORWICH</t>
  </si>
  <si>
    <t>92 SALEM TPKE</t>
  </si>
  <si>
    <t>06360-6496</t>
  </si>
  <si>
    <t>(860) 425-0777</t>
  </si>
  <si>
    <t>DCCC.70272</t>
  </si>
  <si>
    <t>EDUCATIONAL PLAYCARE - STORRS</t>
  </si>
  <si>
    <t>28 WILBUR CROSS WAY</t>
  </si>
  <si>
    <t>06268-2272</t>
  </si>
  <si>
    <t>(860) 477-1244</t>
  </si>
  <si>
    <t>DCCC.70274</t>
  </si>
  <si>
    <t>LITCHFIELD COUNTY LEARNING CENTER</t>
  </si>
  <si>
    <t>283 LITCHFIELD RD</t>
  </si>
  <si>
    <t>06791-2235</t>
  </si>
  <si>
    <t>(860) 485-1564</t>
  </si>
  <si>
    <t>DCCC.70275</t>
  </si>
  <si>
    <t>PRECIOUS MEMORIES EARLY CHILDHOOD LEARNING CENTER IV</t>
  </si>
  <si>
    <t>2181 MAIN ST</t>
  </si>
  <si>
    <t>06606-5378</t>
  </si>
  <si>
    <t>(203) 870-4879</t>
  </si>
  <si>
    <t>DCCC.70276</t>
  </si>
  <si>
    <t>55 OTROBANDO AVE</t>
  </si>
  <si>
    <t>06360-2218</t>
  </si>
  <si>
    <t>(860) 889-3528</t>
  </si>
  <si>
    <t>DCCC.70278</t>
  </si>
  <si>
    <t>356 BLACK ROCK TPKE</t>
  </si>
  <si>
    <t>06825-5509</t>
  </si>
  <si>
    <t>(203) 870-8300</t>
  </si>
  <si>
    <t>DCCC.70280</t>
  </si>
  <si>
    <t>EDUCATIONAL PLAYCARE - MADISON</t>
  </si>
  <si>
    <t>563 DURHAM RD</t>
  </si>
  <si>
    <t>06443-2061</t>
  </si>
  <si>
    <t>(860) 580-7925</t>
  </si>
  <si>
    <t>DCCC.70281</t>
  </si>
  <si>
    <t>THE CHILDREN'S CORNER</t>
  </si>
  <si>
    <t>115 BARLOW MOUNTAIN RD</t>
  </si>
  <si>
    <t>06877-1902</t>
  </si>
  <si>
    <t>(203) 438-2371</t>
  </si>
  <si>
    <t>DCCC.70282</t>
  </si>
  <si>
    <t>CHARLES B. TISDALE EARLY LEARNING CENTER</t>
  </si>
  <si>
    <t>1795 STRATFORD AVE</t>
  </si>
  <si>
    <t>06607-1519</t>
  </si>
  <si>
    <t>DCCC.70283</t>
  </si>
  <si>
    <t>WESTPORT WESTON FAMILY YMCA SCHOOL AGE PROGRAM</t>
  </si>
  <si>
    <t>14 ALLEN RAYMOND LN</t>
  </si>
  <si>
    <t>06880-1918</t>
  </si>
  <si>
    <t>(203) 226-8981</t>
  </si>
  <si>
    <t>DCCC.70284</t>
  </si>
  <si>
    <t>A MAGICAL PLACE FOR ALL CHILDREN</t>
  </si>
  <si>
    <t>72 POOL RD</t>
  </si>
  <si>
    <t>06473-2734</t>
  </si>
  <si>
    <t>(203) 645-9179</t>
  </si>
  <si>
    <t>DCCC.70285</t>
  </si>
  <si>
    <t>SCHOOLMATES LLC</t>
  </si>
  <si>
    <t>253 BUSHY HILL RD</t>
  </si>
  <si>
    <t>06417-1522</t>
  </si>
  <si>
    <t>(860) 767-2345</t>
  </si>
  <si>
    <t>DCCC.70286</t>
  </si>
  <si>
    <t>KALEIDOSCOPE THERAPEUTIC DAY CARE</t>
  </si>
  <si>
    <t>130 OLD TOWN RD</t>
  </si>
  <si>
    <t>06066-2322</t>
  </si>
  <si>
    <t>(860) 870-0594</t>
  </si>
  <si>
    <t>DCCC.70287</t>
  </si>
  <si>
    <t>NORTH HAVEN CHILD DEVELOPMENT CENTER</t>
  </si>
  <si>
    <t>20 PECK ST</t>
  </si>
  <si>
    <t>06473-2350</t>
  </si>
  <si>
    <t>(203) 234-2334</t>
  </si>
  <si>
    <t>DCCC.70288</t>
  </si>
  <si>
    <t>KALEIDOSCOPE KIDS SCHOOL</t>
  </si>
  <si>
    <t>602 RIDGEBURY RD</t>
  </si>
  <si>
    <t>06877-1117</t>
  </si>
  <si>
    <t>(203) 748-1177</t>
  </si>
  <si>
    <t>DCCC.70289</t>
  </si>
  <si>
    <t>EARLY LEARNING CTR AT SANCTUARY OF FAITH &amp; GLORY CHURCH</t>
  </si>
  <si>
    <t>752 BLOOMFIELD AVE</t>
  </si>
  <si>
    <t>06095-2342</t>
  </si>
  <si>
    <t>(860) 683-4034</t>
  </si>
  <si>
    <t>DCCC.70290</t>
  </si>
  <si>
    <t>CARROT PATCH - SHORELINE</t>
  </si>
  <si>
    <t>2 MAPLE AVE</t>
  </si>
  <si>
    <t>06413-1610</t>
  </si>
  <si>
    <t>DCCC.70291</t>
  </si>
  <si>
    <t>BUSY BEES LEARNING CENTER</t>
  </si>
  <si>
    <t>841 ROUTE 32 STE 1</t>
  </si>
  <si>
    <t>NORTH FRANKLIN</t>
  </si>
  <si>
    <t>06254-1132</t>
  </si>
  <si>
    <t>(860) 642-8064</t>
  </si>
  <si>
    <t>DCCC.70292</t>
  </si>
  <si>
    <t>CRT BRISTOL HEAD START - LAKE AVE.</t>
  </si>
  <si>
    <t>254 LAKE AVE</t>
  </si>
  <si>
    <t>06010-7323</t>
  </si>
  <si>
    <t>(860) 589-6951</t>
  </si>
  <si>
    <t>DCCC.70293</t>
  </si>
  <si>
    <t>CRT BRISTOL HEAD START-SOUTH STREET</t>
  </si>
  <si>
    <t>55 SOUTH ST</t>
  </si>
  <si>
    <t>06010-6524</t>
  </si>
  <si>
    <t>(860) 560-5617</t>
  </si>
  <si>
    <t>DCCC.70295</t>
  </si>
  <si>
    <t>CRT-EAST HARTFORD EARLY HEAD START</t>
  </si>
  <si>
    <t>195 RIVERSIDE DR</t>
  </si>
  <si>
    <t>06118-1837</t>
  </si>
  <si>
    <t>(860) 913-2334</t>
  </si>
  <si>
    <t>DCCC.70297</t>
  </si>
  <si>
    <t>CREATIVE STARTS LEARNING CENTER - CALIFORNIA STREET</t>
  </si>
  <si>
    <t>61 CALIFORNIA ST</t>
  </si>
  <si>
    <t>06615-5706</t>
  </si>
  <si>
    <t>(203) 690-1595</t>
  </si>
  <si>
    <t>DCCC.70298</t>
  </si>
  <si>
    <t>NURTURING KIDS CHILD CARE CENTER</t>
  </si>
  <si>
    <t>129 E MAIN ST</t>
  </si>
  <si>
    <t>06351-2112</t>
  </si>
  <si>
    <t>(860) 376-1377</t>
  </si>
  <si>
    <t>DCCC.70299</t>
  </si>
  <si>
    <t>FIRST STEP CHILD CARE &amp; LEARNING CENTER 2</t>
  </si>
  <si>
    <t>401 SHERMAN AVE</t>
  </si>
  <si>
    <t>06511-3107</t>
  </si>
  <si>
    <t>(203) 498-2000</t>
  </si>
  <si>
    <t>DCCC.70300</t>
  </si>
  <si>
    <t>CLC LOCKWOOD</t>
  </si>
  <si>
    <t>93 LOCKWOOD AVE</t>
  </si>
  <si>
    <t>06902-4201</t>
  </si>
  <si>
    <t>(203) 653-4423</t>
  </si>
  <si>
    <t>DCCC.70301</t>
  </si>
  <si>
    <t>KING STREET EARLY LEARNING CENTER</t>
  </si>
  <si>
    <t>201 S KING ST</t>
  </si>
  <si>
    <t>06811-3542</t>
  </si>
  <si>
    <t>(203) 512-1885</t>
  </si>
  <si>
    <t>DCCC.70302</t>
  </si>
  <si>
    <t>PUTNAM PRESCHOOL AND CHILDCARE</t>
  </si>
  <si>
    <t>176 PROVIDENCE PIKE</t>
  </si>
  <si>
    <t>06260-2528</t>
  </si>
  <si>
    <t>(860) 963-2587</t>
  </si>
  <si>
    <t>DCCC.70303</t>
  </si>
  <si>
    <t>AABBCC EARLY LEARNING CENTER OF DANBURY LLC</t>
  </si>
  <si>
    <t>31 MIRY BROOK RD</t>
  </si>
  <si>
    <t>06810-7407</t>
  </si>
  <si>
    <t>(203) 942-2225</t>
  </si>
  <si>
    <t>DCCC.70304</t>
  </si>
  <si>
    <t>THE EARLY LANGUAGE AND LITERACY INITIATIVE (ELLI)</t>
  </si>
  <si>
    <t>1073 N BENSON RD</t>
  </si>
  <si>
    <t>06824-5171</t>
  </si>
  <si>
    <t>(203) 254-4028</t>
  </si>
  <si>
    <t>DCCC.70306</t>
  </si>
  <si>
    <t>GROWING SEEDS CHILD DEVELOPMENT CENTER BEN FRANKLIN</t>
  </si>
  <si>
    <t>(475) 208-6300</t>
  </si>
  <si>
    <t>DCCC.70307</t>
  </si>
  <si>
    <t>EDUCATIONAL PLAYCARE - WINDSOR 1045 DAY HILL</t>
  </si>
  <si>
    <t>1045 DAY HILL RD</t>
  </si>
  <si>
    <t>06095-1782</t>
  </si>
  <si>
    <t>DCCC.70308</t>
  </si>
  <si>
    <t>GIBSON EDUCATIONAL CONSULTING</t>
  </si>
  <si>
    <t>16 KING ST</t>
  </si>
  <si>
    <t>06851-5429</t>
  </si>
  <si>
    <t>(203) 899-2900 x123</t>
  </si>
  <si>
    <t>DCCC.70309</t>
  </si>
  <si>
    <t>CREATIVE M.E. LLC</t>
  </si>
  <si>
    <t>226-228 BEAVER STREET</t>
  </si>
  <si>
    <t>DCCC.70310</t>
  </si>
  <si>
    <t>BERLIN/KENSINGTON YMCA CHILD CARE</t>
  </si>
  <si>
    <t>10 CHAMBERLAIN HWY</t>
  </si>
  <si>
    <t>06037-1921</t>
  </si>
  <si>
    <t>(860) 828-6559</t>
  </si>
  <si>
    <t>MERIDEN-NEW BRITAIN-BERLIN YMCA INC.</t>
  </si>
  <si>
    <t>50 HIGH ST</t>
  </si>
  <si>
    <t>06051-2206</t>
  </si>
  <si>
    <t>DCCC.70311</t>
  </si>
  <si>
    <t>SPARK LLC - LITTLE LEARNERS</t>
  </si>
  <si>
    <t>202 WATER ST</t>
  </si>
  <si>
    <t>06770-2843</t>
  </si>
  <si>
    <t>(203) 892-2797</t>
  </si>
  <si>
    <t>DCCC.70312</t>
  </si>
  <si>
    <t>WILLOW TREE MONTESSORI</t>
  </si>
  <si>
    <t>171 AMITY RD</t>
  </si>
  <si>
    <t>06524-3435</t>
  </si>
  <si>
    <t>(203) 393-3100</t>
  </si>
  <si>
    <t>DCCC.70313</t>
  </si>
  <si>
    <t>174 WILLIMANTIC RD</t>
  </si>
  <si>
    <t>06235-2511</t>
  </si>
  <si>
    <t>(860) 455-0085</t>
  </si>
  <si>
    <t>DCCC.70314</t>
  </si>
  <si>
    <t>WOODRUFF FAMILY YMCA PUMPKIN DELIGHT</t>
  </si>
  <si>
    <t>24 ART STREET</t>
  </si>
  <si>
    <t>(203) 878-6501</t>
  </si>
  <si>
    <t>DCCC.70315</t>
  </si>
  <si>
    <t>WOODRUFF FAMILY YMCA JOHN F. KENNEDY</t>
  </si>
  <si>
    <t>404 WEST AVE</t>
  </si>
  <si>
    <t>06461-3011</t>
  </si>
  <si>
    <t>(203) 783-3646</t>
  </si>
  <si>
    <t>DCCC.70316</t>
  </si>
  <si>
    <t>THE KID'S CENTER - OAKDALE SCHOOL</t>
  </si>
  <si>
    <t>30 INDIANA CIR</t>
  </si>
  <si>
    <t>06370-1628</t>
  </si>
  <si>
    <t>DCCC.70317</t>
  </si>
  <si>
    <t>BERLIN YMCA AT HUBBARD BEFORE/AFTER CARE</t>
  </si>
  <si>
    <t>139 GROVE ST</t>
  </si>
  <si>
    <t>EAST BERLIN</t>
  </si>
  <si>
    <t>06023-1005</t>
  </si>
  <si>
    <t>(860) 357-2717</t>
  </si>
  <si>
    <t>DCCC.70318</t>
  </si>
  <si>
    <t>BERLIN YMCA AT WILLARD BEFORE/AFTER CARE</t>
  </si>
  <si>
    <t>1088 NORTON RD</t>
  </si>
  <si>
    <t>06037-3020</t>
  </si>
  <si>
    <t>DCCC.70319</t>
  </si>
  <si>
    <t>BERLIN YMCA AT GRISWOLD BEFORE/AFTER CARE</t>
  </si>
  <si>
    <t>133 HEATHER LN</t>
  </si>
  <si>
    <t>06037-2056</t>
  </si>
  <si>
    <t>DCCC.70320</t>
  </si>
  <si>
    <t>VICTORIA SOTO - STRATFORD YMCA</t>
  </si>
  <si>
    <t>699 BIRDSEYE ST</t>
  </si>
  <si>
    <t>06615-6862</t>
  </si>
  <si>
    <t>(203) 549-6663</t>
  </si>
  <si>
    <t>DCCC.70321</t>
  </si>
  <si>
    <t>THE GODDARD SCHOOL</t>
  </si>
  <si>
    <t>288 MONROE TPKE</t>
  </si>
  <si>
    <t>06468-2229</t>
  </si>
  <si>
    <t>(203) 544-2110</t>
  </si>
  <si>
    <t>DCCC.70323</t>
  </si>
  <si>
    <t>SOUND BEACH DAY SCHOOL</t>
  </si>
  <si>
    <t>535 FAIRFIELD AVE</t>
  </si>
  <si>
    <t>06902-7544</t>
  </si>
  <si>
    <t>(203) 569-7546</t>
  </si>
  <si>
    <t>DCCC.70325</t>
  </si>
  <si>
    <t>MI CASA AFTERSCHOOL PROGRAM</t>
  </si>
  <si>
    <t>590 PARK ST</t>
  </si>
  <si>
    <t>06106-4617</t>
  </si>
  <si>
    <t>(860) 522-5222</t>
  </si>
  <si>
    <t>8 years-11 years</t>
  </si>
  <si>
    <t>DCCC.70326</t>
  </si>
  <si>
    <t>KID'S CLUB LEARNING CENTER</t>
  </si>
  <si>
    <t>91 CHURCH ST</t>
  </si>
  <si>
    <t>06483-2611</t>
  </si>
  <si>
    <t>(203) 444-2668</t>
  </si>
  <si>
    <t>DCCC.70327</t>
  </si>
  <si>
    <t>GREAT BEGINNINGS PRESCHOOL</t>
  </si>
  <si>
    <t>100 WASHINGTON ST</t>
  </si>
  <si>
    <t>06460-3133</t>
  </si>
  <si>
    <t>(203) 874-5000</t>
  </si>
  <si>
    <t>DCCC.70328</t>
  </si>
  <si>
    <t>111 HART ST</t>
  </si>
  <si>
    <t>06052-1707</t>
  </si>
  <si>
    <t>(860) 224-5437</t>
  </si>
  <si>
    <t>DCCC.70329</t>
  </si>
  <si>
    <t>ST. DOMINIC CHILDCARE CENTER</t>
  </si>
  <si>
    <t>1050 FLANDERS RD</t>
  </si>
  <si>
    <t>06489-1310</t>
  </si>
  <si>
    <t>(860) 628-4678</t>
  </si>
  <si>
    <t>DCCC.70330</t>
  </si>
  <si>
    <t>SWADDLEJOY NIGHT AND DAY CARE</t>
  </si>
  <si>
    <t>1184 BURNSIDE AVE</t>
  </si>
  <si>
    <t>06108-1598</t>
  </si>
  <si>
    <t>(860) 206-0334</t>
  </si>
  <si>
    <t>DCCC.70331</t>
  </si>
  <si>
    <t>IMMANUEL LUTHERAN PRESCHOOL</t>
  </si>
  <si>
    <t>18 CLAPBOARD RIDGE RD</t>
  </si>
  <si>
    <t>06811-4551</t>
  </si>
  <si>
    <t>(203) 748-7823</t>
  </si>
  <si>
    <t>DCCC.70332</t>
  </si>
  <si>
    <t>HARMONY CHILD CARE CENTER</t>
  </si>
  <si>
    <t>414 KING ST</t>
  </si>
  <si>
    <t>06074-4017</t>
  </si>
  <si>
    <t>(860) 436-9633</t>
  </si>
  <si>
    <t>DCCC.70334</t>
  </si>
  <si>
    <t>LITTLE THOMAS DAY CARE &amp; LEARNING</t>
  </si>
  <si>
    <t>17 NORTON ST</t>
  </si>
  <si>
    <t>06511-4237</t>
  </si>
  <si>
    <t>DCCC.70335</t>
  </si>
  <si>
    <t>EDUCATIONAL PLAYCARE - PARK</t>
  </si>
  <si>
    <t>389 PARK RD</t>
  </si>
  <si>
    <t>06119-1966</t>
  </si>
  <si>
    <t>(860) 232-5038</t>
  </si>
  <si>
    <t>DCCC.70336</t>
  </si>
  <si>
    <t>THE SMART START WALLINGFORD</t>
  </si>
  <si>
    <t>56 GAYLORD FARM RD BLDG 31</t>
  </si>
  <si>
    <t>06492-2827</t>
  </si>
  <si>
    <t>(203) 678-4671</t>
  </si>
  <si>
    <t>DCCC.70337</t>
  </si>
  <si>
    <t>DOLPHIN DAYS LEARNING CENTER (VARAO INC)</t>
  </si>
  <si>
    <t>9 OZICK DR</t>
  </si>
  <si>
    <t>06422-1022</t>
  </si>
  <si>
    <t>(860) 349-2335</t>
  </si>
  <si>
    <t>DCCC.70338</t>
  </si>
  <si>
    <t>FAMILY TREE CHILDCARE AND LEARNING CENTER</t>
  </si>
  <si>
    <t>41 W HARTFORD RD</t>
  </si>
  <si>
    <t>06111-1122</t>
  </si>
  <si>
    <t>(860) 521-0296</t>
  </si>
  <si>
    <t>DCCC.70339</t>
  </si>
  <si>
    <t>KIDDIE ACADEMY OF ROCKY HILL</t>
  </si>
  <si>
    <t>158 NEW BRITAIN AVE</t>
  </si>
  <si>
    <t>06067-1133</t>
  </si>
  <si>
    <t>(860) 436-5307</t>
  </si>
  <si>
    <t>DCCC.70341</t>
  </si>
  <si>
    <t>MY LITTLE RASCALS TOO</t>
  </si>
  <si>
    <t>1850 WEST ST</t>
  </si>
  <si>
    <t>06489-1029</t>
  </si>
  <si>
    <t>(860)426-9933</t>
  </si>
  <si>
    <t>DCCC.70342</t>
  </si>
  <si>
    <t>EDUCATIONAL PLAYCARE - GLASTONBURY</t>
  </si>
  <si>
    <t>1193 HEBRON AVE</t>
  </si>
  <si>
    <t>06033-2420</t>
  </si>
  <si>
    <t>(860) 430-4964</t>
  </si>
  <si>
    <t>DCCC.70343</t>
  </si>
  <si>
    <t>DONNA'S LITTLE DOVES INFANT AND TODDLER PROGRAM</t>
  </si>
  <si>
    <t>2727 MAIN STREET</t>
  </si>
  <si>
    <t>(203) 522-4060</t>
  </si>
  <si>
    <t>DCCC.70344</t>
  </si>
  <si>
    <t>LINDSEY'S HOUSE EARLY LEARNING CENTER</t>
  </si>
  <si>
    <t>625 NORTH AVE</t>
  </si>
  <si>
    <t>(203) 296-3106</t>
  </si>
  <si>
    <t>DCCC.70345</t>
  </si>
  <si>
    <t>MYRTA DAYCARE CENTER</t>
  </si>
  <si>
    <t>75 ZION ST</t>
  </si>
  <si>
    <t>06106-3865</t>
  </si>
  <si>
    <t>(860) 308-2417</t>
  </si>
  <si>
    <t>DCCC.70346</t>
  </si>
  <si>
    <t>STRAWCO ACTIVITIES PROGRAM</t>
  </si>
  <si>
    <t>200 STRAWBERRY HILL AVE</t>
  </si>
  <si>
    <t>06902-2519</t>
  </si>
  <si>
    <t>(203) 609-9028</t>
  </si>
  <si>
    <t>DCCC.70347</t>
  </si>
  <si>
    <t>CATHY'S CLUBHOUSE</t>
  </si>
  <si>
    <t>99 TOWNSEND AVE</t>
  </si>
  <si>
    <t>06512-4025</t>
  </si>
  <si>
    <t>(203) 915-9876</t>
  </si>
  <si>
    <t>DCCC.70348</t>
  </si>
  <si>
    <t>NEIGHBORS AND NATURE</t>
  </si>
  <si>
    <t>162 GREENMANVILLE AVE</t>
  </si>
  <si>
    <t>(860) 536-1216</t>
  </si>
  <si>
    <t>DCCC.70349</t>
  </si>
  <si>
    <t>CONNECTICUT FRIENDS SCHOOL</t>
  </si>
  <si>
    <t>317 NEW CANAAN RD</t>
  </si>
  <si>
    <t>06897-3322</t>
  </si>
  <si>
    <t>(203) 762-9860</t>
  </si>
  <si>
    <t>DCCC.70350</t>
  </si>
  <si>
    <t>JACK AND JILL II DAY CARE CENTER LLC</t>
  </si>
  <si>
    <t>1593 MERIDEN WATERBURY TURNPIKE</t>
  </si>
  <si>
    <t>MILLDALE</t>
  </si>
  <si>
    <t>(860) 426-3766</t>
  </si>
  <si>
    <t>DCCC.70351</t>
  </si>
  <si>
    <t>LEGO CREATIVE CHILD CARE CENTER</t>
  </si>
  <si>
    <t>561 TAYLOR RD</t>
  </si>
  <si>
    <t>06082-2389</t>
  </si>
  <si>
    <t>(860) 763-3407</t>
  </si>
  <si>
    <t>DCCC.70352</t>
  </si>
  <si>
    <t>HARBOR LIGHT PRESCHOOL ACADEMY</t>
  </si>
  <si>
    <t>4670 CONGRESS ST</t>
  </si>
  <si>
    <t>06824-1721</t>
  </si>
  <si>
    <t>(203) 292-6949</t>
  </si>
  <si>
    <t>DCCC.70353</t>
  </si>
  <si>
    <t>MONTVILLE HEAD START</t>
  </si>
  <si>
    <t>500 CHESTERFIELD RD</t>
  </si>
  <si>
    <t>06370-1816</t>
  </si>
  <si>
    <t>(860) 889-1365</t>
  </si>
  <si>
    <t>DCCC.70354</t>
  </si>
  <si>
    <t>NORTH HAVEN CHILD DEVELOPMENT CENTER (FRONT BUILDING)</t>
  </si>
  <si>
    <t>DCCC.70355</t>
  </si>
  <si>
    <t>COLCHESTER HEAD START</t>
  </si>
  <si>
    <t>315 HALLS HILL RD</t>
  </si>
  <si>
    <t>06415-1462</t>
  </si>
  <si>
    <t>(860) 537-2690</t>
  </si>
  <si>
    <t>DCCC.70356</t>
  </si>
  <si>
    <t>NEW BRITAIN YMCA - PRESCHOOL</t>
  </si>
  <si>
    <t>(860) 229-3787</t>
  </si>
  <si>
    <t>DCCC.70357</t>
  </si>
  <si>
    <t>NATURAL LEARNING COMMUNITY CHILDREN'S SCHOOL</t>
  </si>
  <si>
    <t>110 HOPMEADOW ST STE 400</t>
  </si>
  <si>
    <t>06089-9404</t>
  </si>
  <si>
    <t>(860) 217-0013</t>
  </si>
  <si>
    <t>DCCC.70358</t>
  </si>
  <si>
    <t>CREATIVE BEGINNINGS LEARNING CENTER</t>
  </si>
  <si>
    <t>3 TECHNOLOGY DR</t>
  </si>
  <si>
    <t>06492-1955</t>
  </si>
  <si>
    <t>(203) 294-1546</t>
  </si>
  <si>
    <t>DCCC.70359</t>
  </si>
  <si>
    <t>YMCA SACC AT SOUTH END</t>
  </si>
  <si>
    <t>10 MAXWELL NOBLE DR</t>
  </si>
  <si>
    <t>06479-1834</t>
  </si>
  <si>
    <t>(860) 628-5597</t>
  </si>
  <si>
    <t>DCCC.70361</t>
  </si>
  <si>
    <t>BRIGHT &amp; EARLY CHILDREN'S LEARNING CENTERS</t>
  </si>
  <si>
    <t>139 MILL ROCK RD E</t>
  </si>
  <si>
    <t>(860) 388-3000</t>
  </si>
  <si>
    <t>DCCC.70363</t>
  </si>
  <si>
    <t>ODYSSEY LEARNING INC.</t>
  </si>
  <si>
    <t>(475) 215-6100</t>
  </si>
  <si>
    <t>1 year-13 years</t>
  </si>
  <si>
    <t>DCCC.70364</t>
  </si>
  <si>
    <t>APPLE BLOSSOM CHILDREN'S LEARNING CENTER</t>
  </si>
  <si>
    <t>900 RIDGEBURY RD</t>
  </si>
  <si>
    <t>06877-1058</t>
  </si>
  <si>
    <t>(203) 791-9193</t>
  </si>
  <si>
    <t>DCCC.70365</t>
  </si>
  <si>
    <t>1155 ELM STREET EXT</t>
  </si>
  <si>
    <t>06067-1811</t>
  </si>
  <si>
    <t>(860) 969-0300</t>
  </si>
  <si>
    <t>DCCC.70366</t>
  </si>
  <si>
    <t>HAPPY HANDS PREP</t>
  </si>
  <si>
    <t>421 WOLCOTT RD</t>
  </si>
  <si>
    <t>06716-2661</t>
  </si>
  <si>
    <t>(203) 441-4455</t>
  </si>
  <si>
    <t>DCCC.70367</t>
  </si>
  <si>
    <t>MONTESSORI CIRCLE OF FRIENDS LLC</t>
  </si>
  <si>
    <t>25 W MAIN ST</t>
  </si>
  <si>
    <t>06412-1384</t>
  </si>
  <si>
    <t>(860) 526-9995</t>
  </si>
  <si>
    <t>DCCC.70368</t>
  </si>
  <si>
    <t>MULBERRY DAY CARE LLC</t>
  </si>
  <si>
    <t>188 ROCKY REST RD</t>
  </si>
  <si>
    <t>06484-4234</t>
  </si>
  <si>
    <t>(203) 506-0680</t>
  </si>
  <si>
    <t>DCCC.70369</t>
  </si>
  <si>
    <t>EDUCATIONAL PLAYCARE - CHESHIRE</t>
  </si>
  <si>
    <t>1430 HIGHLAND AVE</t>
  </si>
  <si>
    <t>06410-1215</t>
  </si>
  <si>
    <t>(203) 651-7407</t>
  </si>
  <si>
    <t>DCCC.70370</t>
  </si>
  <si>
    <t>CHILDREN'S LEARNING CENTER AT MITCHELL COLLEGE</t>
  </si>
  <si>
    <t>(860) 629-6109</t>
  </si>
  <si>
    <t>DCCC.70371</t>
  </si>
  <si>
    <t>HALE EARLY EDUCATION CENTER</t>
  </si>
  <si>
    <t>1776 MAIN ST</t>
  </si>
  <si>
    <t>06238-3615</t>
  </si>
  <si>
    <t>(860) 742-4550</t>
  </si>
  <si>
    <t>DCCC.70372</t>
  </si>
  <si>
    <t>EDUCATIONAL PLAYCARE - OXFORD</t>
  </si>
  <si>
    <t>290 MAIN STREET</t>
  </si>
  <si>
    <t>(203) 872-7686</t>
  </si>
  <si>
    <t>DCCC.70373</t>
  </si>
  <si>
    <t>MERIDEN-NEW BRITAIN-BERLIN YMCA EARLY LEARNING CENTER</t>
  </si>
  <si>
    <t>12 JOHNSON AVE</t>
  </si>
  <si>
    <t>06451-2703</t>
  </si>
  <si>
    <t>(203) 440-3254</t>
  </si>
  <si>
    <t>DCCC.70374</t>
  </si>
  <si>
    <t>CARRIER ACADEMY OF LEARNING</t>
  </si>
  <si>
    <t>740 PLAINVILLE AVE</t>
  </si>
  <si>
    <t>06032-3120</t>
  </si>
  <si>
    <t>(860) 470-3736</t>
  </si>
  <si>
    <t>DCCC.70375</t>
  </si>
  <si>
    <t>RHYME TIME LEARNING CENTER</t>
  </si>
  <si>
    <t>131 LEEDER HILL DR</t>
  </si>
  <si>
    <t>06517-2747</t>
  </si>
  <si>
    <t>(860) 463-3349</t>
  </si>
  <si>
    <t>DCCC.70376</t>
  </si>
  <si>
    <t>PRUDENCE CRANDALL SCHOOL AGE CENTER</t>
  </si>
  <si>
    <t>150 BRAINARD RD</t>
  </si>
  <si>
    <t>7 years-11 years</t>
  </si>
  <si>
    <t>DCCC.70377</t>
  </si>
  <si>
    <t>CATHOLIC CHARITIES THERAPEUTIC LEARNING CENTER</t>
  </si>
  <si>
    <t>53 WADSWORTH ST</t>
  </si>
  <si>
    <t>06106-1732</t>
  </si>
  <si>
    <t>(860) 527-1124</t>
  </si>
  <si>
    <t>DCCC.70378</t>
  </si>
  <si>
    <t>CIFC EARLY LEARNING PROGRAMS / WIC</t>
  </si>
  <si>
    <t>80 MAIN ST</t>
  </si>
  <si>
    <t>06810-7832</t>
  </si>
  <si>
    <t>DCCC.70379</t>
  </si>
  <si>
    <t>INDIAN VALLEY FAMILY YMCA SACC - WILLINGTON</t>
  </si>
  <si>
    <t>111 RIVER RD</t>
  </si>
  <si>
    <t>06279-1842</t>
  </si>
  <si>
    <t>(860) 429-9391</t>
  </si>
  <si>
    <t>DCCC.70380</t>
  </si>
  <si>
    <t>THE LEARNING EXPERIENCE</t>
  </si>
  <si>
    <t>274 S MAIN ST</t>
  </si>
  <si>
    <t>06470-6705</t>
  </si>
  <si>
    <t>(203) 304-9130</t>
  </si>
  <si>
    <t>DCCC.70381</t>
  </si>
  <si>
    <t>LULAC HEAD START AT OVERBROOK</t>
  </si>
  <si>
    <t>54 GERRISH AVE</t>
  </si>
  <si>
    <t>06512-2725</t>
  </si>
  <si>
    <t>(203) 777-4006</t>
  </si>
  <si>
    <t>DCCC.70382</t>
  </si>
  <si>
    <t>CREATIVE CASTLE CHILD CARE INC</t>
  </si>
  <si>
    <t>210 MAIN ST</t>
  </si>
  <si>
    <t>06492-2230</t>
  </si>
  <si>
    <t>(203) 265-9040</t>
  </si>
  <si>
    <t>DCCC.70383</t>
  </si>
  <si>
    <t>GENERALI BEFORE AND AFTER SCHOOL PROGRAM</t>
  </si>
  <si>
    <t>3196 E MAIN ST</t>
  </si>
  <si>
    <t>06705-3430</t>
  </si>
  <si>
    <t>DCCC.70384</t>
  </si>
  <si>
    <t>320 ALUMNI RD</t>
  </si>
  <si>
    <t>06111-1865</t>
  </si>
  <si>
    <t>(860) 969-1313</t>
  </si>
  <si>
    <t>DCCC.70385</t>
  </si>
  <si>
    <t>FOUNDATIONS FOR LITTLE LEARNERS</t>
  </si>
  <si>
    <t>60 DEMING ST</t>
  </si>
  <si>
    <t>06074-3614</t>
  </si>
  <si>
    <t>(860) 648-2129</t>
  </si>
  <si>
    <t>DCCC.70386</t>
  </si>
  <si>
    <t>HALL NEIGHBORHOOD HOUSE</t>
  </si>
  <si>
    <t>52 GEORGE E PIPKINS WAY</t>
  </si>
  <si>
    <t>06608-2425</t>
  </si>
  <si>
    <t>(203) 345-2040</t>
  </si>
  <si>
    <t>DCCC.70387</t>
  </si>
  <si>
    <t>A KID'S PLACE 2</t>
  </si>
  <si>
    <t>111 RIDGEFIELD RD</t>
  </si>
  <si>
    <t>06897-2435</t>
  </si>
  <si>
    <t>(203) 761-0091</t>
  </si>
  <si>
    <t>3 months-3 years</t>
  </si>
  <si>
    <t>DCCC.70388</t>
  </si>
  <si>
    <t>PEACE PLACE A PROGRAM OF THE BRIDGE FAMILY CENTER</t>
  </si>
  <si>
    <t>(860) 929-5575</t>
  </si>
  <si>
    <t>DCCC.70389</t>
  </si>
  <si>
    <t>GRAY FARMS NURSERY SCHOOL INC</t>
  </si>
  <si>
    <t>22 CASCADE RD</t>
  </si>
  <si>
    <t>(203) 595-5060</t>
  </si>
  <si>
    <t>DCCC.70390</t>
  </si>
  <si>
    <t>WINDHAM REGIONAL COMMUNITY COUNCIL EARLY CHILDHOOD PROGRAM</t>
  </si>
  <si>
    <t>DCGH.00452</t>
  </si>
  <si>
    <t>KID'S COUNTRY</t>
  </si>
  <si>
    <t>141-R WELLS ROAD</t>
  </si>
  <si>
    <t>(860) 653-7674</t>
  </si>
  <si>
    <t>DCGH.00477</t>
  </si>
  <si>
    <t>ANN L GILNACK DAY CARE CENTER</t>
  </si>
  <si>
    <t>85 MARGARET LANE</t>
  </si>
  <si>
    <t>(860) 633-0416</t>
  </si>
  <si>
    <t>DCGH.00499</t>
  </si>
  <si>
    <t>ST MARK'S TODDLER PLAY GROUP PROGRAM</t>
  </si>
  <si>
    <t>15 PEARL ST</t>
  </si>
  <si>
    <t>06355-2513</t>
  </si>
  <si>
    <t>(860) 572-0749</t>
  </si>
  <si>
    <t>2 years-3 years</t>
  </si>
  <si>
    <t>DCGH.00506</t>
  </si>
  <si>
    <t>403 NEWHALL ST</t>
  </si>
  <si>
    <t>06511-1145</t>
  </si>
  <si>
    <t>(203) 787-9489</t>
  </si>
  <si>
    <t>DCGH.00507</t>
  </si>
  <si>
    <t>MARTIN GROUP DAY CARE HOME</t>
  </si>
  <si>
    <t>255 TURKEY HILLS RD</t>
  </si>
  <si>
    <t>06026-9403</t>
  </si>
  <si>
    <t>(860) 653-6529</t>
  </si>
  <si>
    <t>DCGH.00509</t>
  </si>
  <si>
    <t>BEGINNINGS: AN INFANT/TODDLER PROGRAM</t>
  </si>
  <si>
    <t>(203) 227-5160</t>
  </si>
  <si>
    <t>DCGH.00580</t>
  </si>
  <si>
    <t>PUMPKIN PATCH DAY CARE</t>
  </si>
  <si>
    <t>144 MEADOWMERE RD</t>
  </si>
  <si>
    <t>06614-1625</t>
  </si>
  <si>
    <t>(203) 377-7721</t>
  </si>
  <si>
    <t>DCGH.00653</t>
  </si>
  <si>
    <t>NOAH'S  ARK CHILDREN'S CENTER</t>
  </si>
  <si>
    <t>110 COTTAGE ST</t>
  </si>
  <si>
    <t>06450-4406</t>
  </si>
  <si>
    <t>DCGH.15674</t>
  </si>
  <si>
    <t>CRAYONS AND NUMBERS DAY CARE SERVICES</t>
  </si>
  <si>
    <t>691 BLUE HILLS AVE</t>
  </si>
  <si>
    <t>06112-1211</t>
  </si>
  <si>
    <t>(860) 293-2577</t>
  </si>
  <si>
    <t>DCGH.15676</t>
  </si>
  <si>
    <t>YLS EARLY LEARNING CENTER</t>
  </si>
  <si>
    <t>127 WALL ST</t>
  </si>
  <si>
    <t>06511-8918</t>
  </si>
  <si>
    <t>(203) 432-7640</t>
  </si>
  <si>
    <t>DCGH.16180</t>
  </si>
  <si>
    <t>ALLAYA DAYCARE</t>
  </si>
  <si>
    <t>56 S WHITNEY ST</t>
  </si>
  <si>
    <t>06106-1041</t>
  </si>
  <si>
    <t>(860) 231-7824</t>
  </si>
  <si>
    <t>DCGH.16298</t>
  </si>
  <si>
    <t>BRIGHT FUTURES CHILD CARE LEARNING CENTER</t>
  </si>
  <si>
    <t>919 STILLSON RD</t>
  </si>
  <si>
    <t>06824-3124</t>
  </si>
  <si>
    <t>(203) 254-2952</t>
  </si>
  <si>
    <t>DCGH.16346</t>
  </si>
  <si>
    <t>TARA'S CHILDCARE</t>
  </si>
  <si>
    <t>399 BILLINGS ROAD</t>
  </si>
  <si>
    <t>(860) 763-4960</t>
  </si>
  <si>
    <t>DCGH.16825</t>
  </si>
  <si>
    <t>THE KOVACS FAMILY DAY SCHOOL</t>
  </si>
  <si>
    <t>13 SYDNEY LN</t>
  </si>
  <si>
    <t>06416-1134</t>
  </si>
  <si>
    <t>(203) 376-1603</t>
  </si>
  <si>
    <t>DCGH.70192</t>
  </si>
  <si>
    <t>PETER C. BARRETT LEARNING CENTER</t>
  </si>
  <si>
    <t>1170 BLUE HILLS AVE</t>
  </si>
  <si>
    <t>06002-1902</t>
  </si>
  <si>
    <t>(860) 242-8335</t>
  </si>
  <si>
    <t>DCGH.80002</t>
  </si>
  <si>
    <t>WESTBROOK NATURE PRESCHOOL</t>
  </si>
  <si>
    <t>7 LONG RIDGE RD</t>
  </si>
  <si>
    <t>06896-1112</t>
  </si>
  <si>
    <t>(203) 664-1554</t>
  </si>
  <si>
    <t>DCGH.80003</t>
  </si>
  <si>
    <t>BUSY DAY GROUP DAY CARE &amp; PRESCHOOL</t>
  </si>
  <si>
    <t>63 SHAW FARM RD</t>
  </si>
  <si>
    <t>06779-1468</t>
  </si>
  <si>
    <t>DCGH.80004</t>
  </si>
  <si>
    <t>JUST A HELPING HAND</t>
  </si>
  <si>
    <t>595 HOPE ST</t>
  </si>
  <si>
    <t>06907-2709</t>
  </si>
  <si>
    <t>(203) 595-8339</t>
  </si>
  <si>
    <t>JUST A HELPING HAND LLC</t>
  </si>
  <si>
    <t>143 MULBERRY ST</t>
  </si>
  <si>
    <t>06907-1718</t>
  </si>
  <si>
    <t>DCGH.80005</t>
  </si>
  <si>
    <t>LITTLE FOOT DAY CARE AND PRESCHOOL</t>
  </si>
  <si>
    <t>521 E THOMPSON RD</t>
  </si>
  <si>
    <t>THOMPSON</t>
  </si>
  <si>
    <t>06277-1932</t>
  </si>
  <si>
    <t>(860) 923-2261</t>
  </si>
  <si>
    <t>DCGH.80006</t>
  </si>
  <si>
    <t>COTTONTAILS DAYCARE</t>
  </si>
  <si>
    <t>143 MINIVALE RD</t>
  </si>
  <si>
    <t>06907-1210</t>
  </si>
  <si>
    <t>(203) 274-5298</t>
  </si>
  <si>
    <t>DCGH.80007</t>
  </si>
  <si>
    <t>MS MIA'S TLC GROUP DAYCARE</t>
  </si>
  <si>
    <t>18-20 COMPTON ST 1ST FL</t>
  </si>
  <si>
    <t>(203) 865-4914</t>
  </si>
  <si>
    <t>DCGH.80008</t>
  </si>
  <si>
    <t>CENTRO RENACER BEFORE &amp; AFTER SCHOOL</t>
  </si>
  <si>
    <t>24 SALEM ST</t>
  </si>
  <si>
    <t>06519-2235</t>
  </si>
  <si>
    <t>DCGH.80009</t>
  </si>
  <si>
    <t>SUNSHINE PRESCHOOL &amp; CHILD CARE</t>
  </si>
  <si>
    <t>409 WALL ST</t>
  </si>
  <si>
    <t>06450-4427</t>
  </si>
  <si>
    <t>(203) 440-0794</t>
  </si>
  <si>
    <t>DCGH.80010</t>
  </si>
  <si>
    <t>BLESSED LAMBS PRESCHOOL</t>
  </si>
  <si>
    <t>175 WHITE PLAINS RD</t>
  </si>
  <si>
    <t>06611-5243</t>
  </si>
  <si>
    <t>(203) 371-8265</t>
  </si>
  <si>
    <t>DCGH.80011</t>
  </si>
  <si>
    <t>DCGH.80013</t>
  </si>
  <si>
    <t>NONNA &amp; POP GROUP DAY CARE</t>
  </si>
  <si>
    <t>3173 BLACK ROCK TPKE</t>
  </si>
  <si>
    <t>06825-7206</t>
  </si>
  <si>
    <t>(203) 650-9303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</si>
</sst>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5"/>
  <sheetViews>
    <sheetView tabSelected="1" workbookViewId="0">
      <selection activeCell="B16" sqref="B16"/>
    </sheetView>
  </sheetViews>
  <sheetFormatPr defaultRowHeight="15"/>
  <cols>
    <col min="1" max="1" width="13.85546875" customWidth="1"/>
    <col min="2" max="2" width="54.28515625" customWidth="1"/>
    <col min="3" max="3" width="32.140625" customWidth="1"/>
    <col min="4" max="4" width="16.42578125" customWidth="1"/>
    <col min="5" max="5" width="13.140625" customWidth="1"/>
    <col min="6" max="6" width="21.28515625" customWidth="1"/>
    <col min="7" max="7" width="19.5703125" customWidth="1"/>
    <col min="8" max="8" width="14.140625" style="1" customWidth="1"/>
    <col min="9" max="9" width="15.85546875" style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>
      <c r="A2" t="s">
        <v>2894</v>
      </c>
      <c r="B2" t="s">
        <v>2895</v>
      </c>
      <c r="C2" t="s">
        <v>2896</v>
      </c>
      <c r="D2" t="s">
        <v>454</v>
      </c>
      <c r="E2" t="str">
        <f>"06443"</f>
        <v>06443</v>
      </c>
      <c r="F2" t="s">
        <v>2897</v>
      </c>
      <c r="G2" t="s">
        <v>625</v>
      </c>
      <c r="H2" s="1">
        <v>38</v>
      </c>
      <c r="I2" s="1" t="str">
        <f>"20"</f>
        <v>20</v>
      </c>
    </row>
    <row r="3" spans="1:9">
      <c r="A3" t="s">
        <v>1661</v>
      </c>
      <c r="B3" t="s">
        <v>1662</v>
      </c>
      <c r="C3" t="s">
        <v>1663</v>
      </c>
      <c r="D3" t="s">
        <v>484</v>
      </c>
      <c r="E3" t="s">
        <v>1664</v>
      </c>
      <c r="F3" t="s">
        <v>1665</v>
      </c>
      <c r="G3" t="s">
        <v>21</v>
      </c>
      <c r="H3" s="1">
        <v>168</v>
      </c>
      <c r="I3" s="1">
        <v>48</v>
      </c>
    </row>
    <row r="4" spans="1:9">
      <c r="A4" t="s">
        <v>3691</v>
      </c>
      <c r="B4" t="s">
        <v>3692</v>
      </c>
      <c r="C4" t="s">
        <v>3693</v>
      </c>
      <c r="D4" t="s">
        <v>979</v>
      </c>
      <c r="E4" t="str">
        <f>"06484"</f>
        <v>06484</v>
      </c>
      <c r="F4" t="s">
        <v>3694</v>
      </c>
      <c r="G4" t="s">
        <v>21</v>
      </c>
      <c r="H4" s="1">
        <v>156</v>
      </c>
      <c r="I4" s="1">
        <v>56</v>
      </c>
    </row>
    <row r="5" spans="1:9">
      <c r="A5" t="s">
        <v>854</v>
      </c>
      <c r="B5" t="s">
        <v>855</v>
      </c>
      <c r="C5" t="s">
        <v>856</v>
      </c>
      <c r="D5" t="s">
        <v>510</v>
      </c>
      <c r="E5" t="str">
        <f>"06880"</f>
        <v>06880</v>
      </c>
      <c r="F5" t="s">
        <v>857</v>
      </c>
      <c r="G5" t="s">
        <v>625</v>
      </c>
      <c r="H5" s="1">
        <v>124</v>
      </c>
      <c r="I5" s="1">
        <v>32</v>
      </c>
    </row>
    <row r="6" spans="1:9">
      <c r="A6" t="s">
        <v>4017</v>
      </c>
      <c r="B6" t="s">
        <v>4018</v>
      </c>
      <c r="C6" t="s">
        <v>4019</v>
      </c>
      <c r="D6" t="s">
        <v>287</v>
      </c>
      <c r="E6" t="str">
        <f>"06854"</f>
        <v>06854</v>
      </c>
      <c r="F6" t="s">
        <v>4020</v>
      </c>
      <c r="G6" t="s">
        <v>69</v>
      </c>
      <c r="H6" s="1">
        <v>32</v>
      </c>
      <c r="I6" s="1">
        <v>19</v>
      </c>
    </row>
    <row r="7" spans="1:9">
      <c r="A7" t="s">
        <v>6589</v>
      </c>
      <c r="B7" t="s">
        <v>6590</v>
      </c>
      <c r="C7" t="s">
        <v>6591</v>
      </c>
      <c r="D7" t="s">
        <v>1124</v>
      </c>
      <c r="E7" t="s">
        <v>6592</v>
      </c>
      <c r="F7" t="s">
        <v>6593</v>
      </c>
      <c r="G7" t="s">
        <v>6594</v>
      </c>
      <c r="H7" s="1">
        <v>15</v>
      </c>
      <c r="I7" s="1">
        <v>15</v>
      </c>
    </row>
    <row r="8" spans="1:9">
      <c r="A8" t="s">
        <v>6144</v>
      </c>
      <c r="B8" t="s">
        <v>6145</v>
      </c>
      <c r="C8" t="s">
        <v>6146</v>
      </c>
      <c r="D8" t="s">
        <v>170</v>
      </c>
      <c r="E8" t="s">
        <v>6147</v>
      </c>
      <c r="F8" t="s">
        <v>6148</v>
      </c>
      <c r="G8" t="s">
        <v>89</v>
      </c>
      <c r="H8" s="1">
        <v>25</v>
      </c>
      <c r="I8" s="1" t="str">
        <f>"0"</f>
        <v>0</v>
      </c>
    </row>
    <row r="9" spans="1:9">
      <c r="A9" t="s">
        <v>5974</v>
      </c>
      <c r="B9" t="s">
        <v>5975</v>
      </c>
      <c r="C9" t="s">
        <v>5976</v>
      </c>
      <c r="D9" t="s">
        <v>190</v>
      </c>
      <c r="E9" t="s">
        <v>5977</v>
      </c>
      <c r="F9" t="s">
        <v>5978</v>
      </c>
      <c r="G9" t="s">
        <v>197</v>
      </c>
      <c r="H9" s="1">
        <v>22</v>
      </c>
      <c r="I9" s="1">
        <v>22</v>
      </c>
    </row>
    <row r="10" spans="1:9">
      <c r="A10" t="s">
        <v>4967</v>
      </c>
      <c r="B10" t="s">
        <v>4968</v>
      </c>
      <c r="C10" t="s">
        <v>4969</v>
      </c>
      <c r="D10" t="s">
        <v>46</v>
      </c>
      <c r="E10" t="str">
        <f>"06001"</f>
        <v>06001</v>
      </c>
      <c r="F10" t="s">
        <v>4970</v>
      </c>
      <c r="G10" t="s">
        <v>21</v>
      </c>
      <c r="H10" s="1">
        <v>61</v>
      </c>
      <c r="I10" s="1">
        <v>42</v>
      </c>
    </row>
    <row r="11" spans="1:9">
      <c r="A11" t="s">
        <v>4195</v>
      </c>
      <c r="B11" t="s">
        <v>4196</v>
      </c>
      <c r="C11" t="s">
        <v>4197</v>
      </c>
      <c r="D11" t="s">
        <v>40</v>
      </c>
      <c r="E11" t="s">
        <v>4198</v>
      </c>
      <c r="F11" t="s">
        <v>4199</v>
      </c>
      <c r="G11" t="s">
        <v>625</v>
      </c>
      <c r="H11" s="1">
        <v>78</v>
      </c>
      <c r="I11" s="1">
        <v>48</v>
      </c>
    </row>
    <row r="12" spans="1:9">
      <c r="A12" t="s">
        <v>3540</v>
      </c>
      <c r="B12" t="s">
        <v>3541</v>
      </c>
      <c r="C12" t="s">
        <v>3542</v>
      </c>
      <c r="D12" t="s">
        <v>1335</v>
      </c>
      <c r="E12" t="str">
        <f>"06776"</f>
        <v>06776</v>
      </c>
      <c r="F12" t="s">
        <v>3543</v>
      </c>
      <c r="G12" t="s">
        <v>21</v>
      </c>
      <c r="H12" s="1">
        <v>56</v>
      </c>
      <c r="I12" s="1">
        <v>22</v>
      </c>
    </row>
    <row r="13" spans="1:9">
      <c r="A13" t="s">
        <v>6229</v>
      </c>
      <c r="B13" t="s">
        <v>6230</v>
      </c>
      <c r="C13" t="s">
        <v>6231</v>
      </c>
      <c r="D13" t="s">
        <v>793</v>
      </c>
      <c r="E13" t="s">
        <v>6232</v>
      </c>
      <c r="F13" t="s">
        <v>6233</v>
      </c>
      <c r="G13" t="s">
        <v>119</v>
      </c>
      <c r="H13" s="1" t="str">
        <f>"80"</f>
        <v>80</v>
      </c>
      <c r="I13" s="1" t="str">
        <f>"0"</f>
        <v>0</v>
      </c>
    </row>
    <row r="14" spans="1:9">
      <c r="A14" t="s">
        <v>621</v>
      </c>
      <c r="B14" t="s">
        <v>622</v>
      </c>
      <c r="C14" t="s">
        <v>623</v>
      </c>
      <c r="D14" t="s">
        <v>12</v>
      </c>
      <c r="E14" t="str">
        <f>"06702"</f>
        <v>06702</v>
      </c>
      <c r="F14" t="s">
        <v>624</v>
      </c>
      <c r="G14" t="s">
        <v>625</v>
      </c>
      <c r="H14" s="1" t="str">
        <f>"30"</f>
        <v>30</v>
      </c>
      <c r="I14" s="1">
        <v>16</v>
      </c>
    </row>
    <row r="15" spans="1:9">
      <c r="A15" t="s">
        <v>959</v>
      </c>
      <c r="B15" t="s">
        <v>960</v>
      </c>
      <c r="C15" t="s">
        <v>961</v>
      </c>
      <c r="D15" t="s">
        <v>327</v>
      </c>
      <c r="E15" t="s">
        <v>962</v>
      </c>
      <c r="F15" t="s">
        <v>963</v>
      </c>
      <c r="G15" t="s">
        <v>625</v>
      </c>
      <c r="H15" s="1">
        <v>71</v>
      </c>
      <c r="I15" s="1" t="str">
        <f>"40"</f>
        <v>40</v>
      </c>
    </row>
    <row r="16" spans="1:9">
      <c r="A16" t="s">
        <v>5329</v>
      </c>
      <c r="B16" t="s">
        <v>5330</v>
      </c>
      <c r="C16" t="s">
        <v>5331</v>
      </c>
      <c r="D16" t="s">
        <v>180</v>
      </c>
      <c r="E16" t="s">
        <v>5332</v>
      </c>
      <c r="F16" t="s">
        <v>5333</v>
      </c>
      <c r="G16" t="s">
        <v>21</v>
      </c>
      <c r="H16" s="1" t="str">
        <f>"110"</f>
        <v>110</v>
      </c>
      <c r="I16" s="1">
        <v>56</v>
      </c>
    </row>
    <row r="17" spans="1:9">
      <c r="A17" t="s">
        <v>3276</v>
      </c>
      <c r="B17" t="s">
        <v>3277</v>
      </c>
      <c r="C17" t="s">
        <v>3278</v>
      </c>
      <c r="D17" t="s">
        <v>374</v>
      </c>
      <c r="E17" t="str">
        <f>"06604"</f>
        <v>06604</v>
      </c>
      <c r="F17" t="s">
        <v>3279</v>
      </c>
      <c r="G17" t="s">
        <v>197</v>
      </c>
      <c r="H17" s="1">
        <v>76</v>
      </c>
      <c r="I17" s="1">
        <v>16</v>
      </c>
    </row>
    <row r="18" spans="1:9">
      <c r="A18" t="s">
        <v>5059</v>
      </c>
      <c r="B18" t="s">
        <v>5060</v>
      </c>
      <c r="C18" t="s">
        <v>4397</v>
      </c>
      <c r="D18" t="s">
        <v>327</v>
      </c>
      <c r="E18" t="str">
        <f>"06615"</f>
        <v>06615</v>
      </c>
      <c r="F18" t="s">
        <v>5061</v>
      </c>
      <c r="G18" t="s">
        <v>197</v>
      </c>
      <c r="H18" s="1">
        <v>52</v>
      </c>
      <c r="I18" s="1">
        <v>16</v>
      </c>
    </row>
    <row r="19" spans="1:9">
      <c r="A19" t="s">
        <v>4387</v>
      </c>
      <c r="B19" t="s">
        <v>4388</v>
      </c>
      <c r="C19" t="s">
        <v>4389</v>
      </c>
      <c r="D19" t="s">
        <v>374</v>
      </c>
      <c r="E19" t="str">
        <f>"06606"</f>
        <v>06606</v>
      </c>
      <c r="F19" t="s">
        <v>4390</v>
      </c>
      <c r="G19" t="s">
        <v>197</v>
      </c>
      <c r="H19" s="1">
        <v>52</v>
      </c>
      <c r="I19" s="1">
        <v>8</v>
      </c>
    </row>
    <row r="20" spans="1:9">
      <c r="A20" t="s">
        <v>4391</v>
      </c>
      <c r="B20" t="s">
        <v>4392</v>
      </c>
      <c r="C20" t="s">
        <v>4393</v>
      </c>
      <c r="D20" t="s">
        <v>374</v>
      </c>
      <c r="E20" t="str">
        <f>"06605"</f>
        <v>06605</v>
      </c>
      <c r="F20" t="s">
        <v>4394</v>
      </c>
      <c r="G20" t="s">
        <v>89</v>
      </c>
      <c r="H20" s="1" t="str">
        <f>"60"</f>
        <v>60</v>
      </c>
      <c r="I20" s="1" t="str">
        <f>"0"</f>
        <v>0</v>
      </c>
    </row>
    <row r="21" spans="1:9">
      <c r="A21" t="s">
        <v>3804</v>
      </c>
      <c r="B21" t="s">
        <v>3805</v>
      </c>
      <c r="C21" t="s">
        <v>3806</v>
      </c>
      <c r="D21" t="s">
        <v>327</v>
      </c>
      <c r="E21" t="str">
        <f>"06614"</f>
        <v>06614</v>
      </c>
      <c r="F21" t="s">
        <v>3807</v>
      </c>
      <c r="G21" t="s">
        <v>197</v>
      </c>
      <c r="H21" s="1">
        <v>141</v>
      </c>
      <c r="I21" s="1">
        <v>61</v>
      </c>
    </row>
    <row r="22" spans="1:9">
      <c r="A22" t="s">
        <v>2534</v>
      </c>
      <c r="B22" t="s">
        <v>2535</v>
      </c>
      <c r="C22" t="s">
        <v>947</v>
      </c>
      <c r="D22" t="s">
        <v>374</v>
      </c>
      <c r="E22" t="str">
        <f>"06604"</f>
        <v>06604</v>
      </c>
      <c r="F22" t="s">
        <v>2536</v>
      </c>
      <c r="G22" t="s">
        <v>197</v>
      </c>
      <c r="H22" s="1" t="str">
        <f>"230"</f>
        <v>230</v>
      </c>
      <c r="I22" s="1">
        <v>16</v>
      </c>
    </row>
    <row r="23" spans="1:9">
      <c r="A23" t="s">
        <v>4060</v>
      </c>
      <c r="B23" t="s">
        <v>4061</v>
      </c>
      <c r="C23" t="s">
        <v>4062</v>
      </c>
      <c r="D23" t="s">
        <v>80</v>
      </c>
      <c r="E23" t="s">
        <v>4063</v>
      </c>
      <c r="F23" t="s">
        <v>4064</v>
      </c>
      <c r="G23" t="s">
        <v>89</v>
      </c>
      <c r="H23" s="1" t="str">
        <f>"20"</f>
        <v>20</v>
      </c>
      <c r="I23" s="1" t="str">
        <f>"0"</f>
        <v>0</v>
      </c>
    </row>
    <row r="24" spans="1:9">
      <c r="A24" t="s">
        <v>4218</v>
      </c>
      <c r="B24" t="s">
        <v>4219</v>
      </c>
      <c r="C24" t="s">
        <v>4220</v>
      </c>
      <c r="D24" t="s">
        <v>1144</v>
      </c>
      <c r="E24" t="str">
        <f>"06066"</f>
        <v>06066</v>
      </c>
      <c r="F24" t="s">
        <v>4221</v>
      </c>
      <c r="G24" t="s">
        <v>21</v>
      </c>
      <c r="H24" s="1">
        <v>37</v>
      </c>
      <c r="I24" s="1">
        <v>27</v>
      </c>
    </row>
    <row r="25" spans="1:9">
      <c r="A25" t="s">
        <v>4995</v>
      </c>
      <c r="B25" t="s">
        <v>4996</v>
      </c>
      <c r="C25" t="s">
        <v>4997</v>
      </c>
      <c r="D25" t="s">
        <v>1144</v>
      </c>
      <c r="E25" t="s">
        <v>4998</v>
      </c>
      <c r="F25" t="s">
        <v>4999</v>
      </c>
      <c r="G25" t="s">
        <v>2782</v>
      </c>
      <c r="H25" s="1">
        <v>64</v>
      </c>
      <c r="I25" s="1" t="str">
        <f>"0"</f>
        <v>0</v>
      </c>
    </row>
    <row r="26" spans="1:9">
      <c r="A26" t="s">
        <v>5969</v>
      </c>
      <c r="B26" t="s">
        <v>5970</v>
      </c>
      <c r="C26" t="s">
        <v>5971</v>
      </c>
      <c r="D26" t="s">
        <v>287</v>
      </c>
      <c r="E26" t="s">
        <v>5972</v>
      </c>
      <c r="F26" t="s">
        <v>5973</v>
      </c>
      <c r="G26" t="s">
        <v>28</v>
      </c>
      <c r="H26" s="1">
        <v>75</v>
      </c>
      <c r="I26" s="1" t="str">
        <f>"0"</f>
        <v>0</v>
      </c>
    </row>
    <row r="27" spans="1:9">
      <c r="A27" t="s">
        <v>6012</v>
      </c>
      <c r="B27" t="s">
        <v>6013</v>
      </c>
      <c r="C27" t="s">
        <v>6014</v>
      </c>
      <c r="D27" t="s">
        <v>287</v>
      </c>
      <c r="E27" t="s">
        <v>6015</v>
      </c>
      <c r="F27" t="s">
        <v>6016</v>
      </c>
      <c r="G27" t="s">
        <v>28</v>
      </c>
      <c r="H27" s="1" t="str">
        <f>"100"</f>
        <v>100</v>
      </c>
      <c r="I27" s="1" t="str">
        <f>"0"</f>
        <v>0</v>
      </c>
    </row>
    <row r="28" spans="1:9">
      <c r="A28" t="s">
        <v>6022</v>
      </c>
      <c r="B28" t="s">
        <v>6023</v>
      </c>
      <c r="C28" t="s">
        <v>6024</v>
      </c>
      <c r="D28" t="s">
        <v>287</v>
      </c>
      <c r="E28" t="s">
        <v>6025</v>
      </c>
      <c r="F28" t="s">
        <v>6026</v>
      </c>
      <c r="G28" t="s">
        <v>3575</v>
      </c>
      <c r="H28" s="1" t="str">
        <f>"30"</f>
        <v>30</v>
      </c>
      <c r="I28" s="1" t="str">
        <f>"0"</f>
        <v>0</v>
      </c>
    </row>
    <row r="29" spans="1:9">
      <c r="A29" t="s">
        <v>5954</v>
      </c>
      <c r="B29" t="s">
        <v>5955</v>
      </c>
      <c r="C29" t="s">
        <v>5956</v>
      </c>
      <c r="D29" t="s">
        <v>287</v>
      </c>
      <c r="E29" t="s">
        <v>5957</v>
      </c>
      <c r="F29" t="s">
        <v>5958</v>
      </c>
      <c r="G29" t="s">
        <v>28</v>
      </c>
      <c r="H29" s="1">
        <v>66</v>
      </c>
      <c r="I29" s="1" t="str">
        <f>"0"</f>
        <v>0</v>
      </c>
    </row>
    <row r="30" spans="1:9">
      <c r="A30" t="s">
        <v>3422</v>
      </c>
      <c r="B30" t="s">
        <v>3423</v>
      </c>
      <c r="C30" t="s">
        <v>3424</v>
      </c>
      <c r="D30" t="s">
        <v>793</v>
      </c>
      <c r="E30" t="s">
        <v>3425</v>
      </c>
      <c r="F30" t="s">
        <v>3426</v>
      </c>
      <c r="G30" t="s">
        <v>269</v>
      </c>
      <c r="H30" s="1">
        <v>127</v>
      </c>
      <c r="I30" s="1">
        <v>16</v>
      </c>
    </row>
    <row r="31" spans="1:9">
      <c r="A31" t="s">
        <v>5669</v>
      </c>
      <c r="B31" t="s">
        <v>5670</v>
      </c>
      <c r="C31" t="s">
        <v>5671</v>
      </c>
      <c r="D31" t="s">
        <v>374</v>
      </c>
      <c r="E31" t="s">
        <v>5672</v>
      </c>
      <c r="F31" t="s">
        <v>5673</v>
      </c>
      <c r="G31" t="s">
        <v>89</v>
      </c>
      <c r="H31" s="1" t="str">
        <f>"30"</f>
        <v>30</v>
      </c>
      <c r="I31" s="1" t="str">
        <f>"0"</f>
        <v>0</v>
      </c>
    </row>
    <row r="32" spans="1:9">
      <c r="A32" t="s">
        <v>3586</v>
      </c>
      <c r="B32" t="s">
        <v>3587</v>
      </c>
      <c r="C32" t="s">
        <v>3588</v>
      </c>
      <c r="D32" t="s">
        <v>201</v>
      </c>
      <c r="E32" t="str">
        <f>"06511"</f>
        <v>06511</v>
      </c>
      <c r="F32" t="s">
        <v>3589</v>
      </c>
      <c r="G32" t="s">
        <v>119</v>
      </c>
      <c r="H32" s="1">
        <v>25</v>
      </c>
      <c r="I32" s="1" t="str">
        <f>"0"</f>
        <v>0</v>
      </c>
    </row>
    <row r="33" spans="1:9">
      <c r="A33" t="s">
        <v>1229</v>
      </c>
      <c r="B33" t="s">
        <v>1230</v>
      </c>
      <c r="C33" t="s">
        <v>1231</v>
      </c>
      <c r="D33" t="s">
        <v>190</v>
      </c>
      <c r="E33" t="s">
        <v>1232</v>
      </c>
      <c r="F33" t="s">
        <v>1233</v>
      </c>
      <c r="G33" t="s">
        <v>89</v>
      </c>
      <c r="H33" s="1">
        <v>32</v>
      </c>
      <c r="I33" s="1" t="str">
        <f>"0"</f>
        <v>0</v>
      </c>
    </row>
    <row r="34" spans="1:9">
      <c r="A34" t="s">
        <v>4177</v>
      </c>
      <c r="B34" t="s">
        <v>4178</v>
      </c>
      <c r="C34" t="s">
        <v>4179</v>
      </c>
      <c r="D34" t="s">
        <v>80</v>
      </c>
      <c r="E34" t="str">
        <f>"06611"</f>
        <v>06611</v>
      </c>
      <c r="F34" t="s">
        <v>4180</v>
      </c>
      <c r="G34" t="s">
        <v>160</v>
      </c>
      <c r="H34" s="1">
        <v>44</v>
      </c>
      <c r="I34" s="1">
        <v>4</v>
      </c>
    </row>
    <row r="35" spans="1:9">
      <c r="A35" t="s">
        <v>6066</v>
      </c>
      <c r="B35" t="s">
        <v>6067</v>
      </c>
      <c r="C35" t="s">
        <v>6068</v>
      </c>
      <c r="D35" t="s">
        <v>201</v>
      </c>
      <c r="E35" t="s">
        <v>6069</v>
      </c>
      <c r="F35" t="s">
        <v>6070</v>
      </c>
      <c r="G35" t="s">
        <v>21</v>
      </c>
      <c r="H35" s="1">
        <v>27</v>
      </c>
      <c r="I35" s="1" t="str">
        <f>"10"</f>
        <v>10</v>
      </c>
    </row>
    <row r="36" spans="1:9">
      <c r="A36" t="s">
        <v>6649</v>
      </c>
      <c r="B36" t="s">
        <v>6650</v>
      </c>
      <c r="C36" t="s">
        <v>6651</v>
      </c>
      <c r="D36" t="s">
        <v>116</v>
      </c>
      <c r="E36" t="s">
        <v>6652</v>
      </c>
      <c r="F36" t="s">
        <v>6653</v>
      </c>
      <c r="G36" t="s">
        <v>1348</v>
      </c>
      <c r="H36" s="1">
        <v>12</v>
      </c>
      <c r="I36" s="1">
        <v>12</v>
      </c>
    </row>
    <row r="37" spans="1:9">
      <c r="A37" t="s">
        <v>2714</v>
      </c>
      <c r="B37" t="s">
        <v>2715</v>
      </c>
      <c r="C37" t="s">
        <v>2716</v>
      </c>
      <c r="D37" t="s">
        <v>459</v>
      </c>
      <c r="E37" t="s">
        <v>2717</v>
      </c>
      <c r="F37" t="s">
        <v>2718</v>
      </c>
      <c r="G37" t="s">
        <v>21</v>
      </c>
      <c r="H37" s="1">
        <v>117</v>
      </c>
      <c r="I37" s="1">
        <v>48</v>
      </c>
    </row>
    <row r="38" spans="1:9">
      <c r="A38" t="s">
        <v>5659</v>
      </c>
      <c r="B38" t="s">
        <v>5660</v>
      </c>
      <c r="C38" t="s">
        <v>5661</v>
      </c>
      <c r="D38" t="s">
        <v>951</v>
      </c>
      <c r="E38" t="s">
        <v>5662</v>
      </c>
      <c r="F38" t="s">
        <v>5663</v>
      </c>
      <c r="G38" t="s">
        <v>21</v>
      </c>
      <c r="H38" s="1">
        <v>136</v>
      </c>
      <c r="I38" s="1">
        <v>64</v>
      </c>
    </row>
    <row r="39" spans="1:9">
      <c r="A39" t="s">
        <v>3908</v>
      </c>
      <c r="B39" t="s">
        <v>3909</v>
      </c>
      <c r="C39" t="s">
        <v>3910</v>
      </c>
      <c r="D39" t="s">
        <v>1329</v>
      </c>
      <c r="E39" t="s">
        <v>3911</v>
      </c>
      <c r="F39" t="s">
        <v>3912</v>
      </c>
      <c r="G39" t="s">
        <v>21</v>
      </c>
      <c r="H39" s="1">
        <v>62</v>
      </c>
      <c r="I39" s="1">
        <v>16</v>
      </c>
    </row>
    <row r="40" spans="1:9">
      <c r="A40" t="s">
        <v>5349</v>
      </c>
      <c r="B40" t="s">
        <v>5350</v>
      </c>
      <c r="C40" t="s">
        <v>5351</v>
      </c>
      <c r="D40" t="s">
        <v>1329</v>
      </c>
      <c r="E40" t="s">
        <v>5352</v>
      </c>
      <c r="F40" t="s">
        <v>5353</v>
      </c>
      <c r="G40" t="s">
        <v>21</v>
      </c>
      <c r="H40" s="1">
        <v>139</v>
      </c>
      <c r="I40" s="1">
        <v>44</v>
      </c>
    </row>
    <row r="41" spans="1:9">
      <c r="A41" t="s">
        <v>6608</v>
      </c>
      <c r="B41" t="s">
        <v>6609</v>
      </c>
      <c r="C41" t="s">
        <v>6610</v>
      </c>
      <c r="D41" t="s">
        <v>54</v>
      </c>
      <c r="E41" t="str">
        <f>"06033"</f>
        <v>06033</v>
      </c>
      <c r="F41" t="s">
        <v>6611</v>
      </c>
      <c r="G41" t="s">
        <v>21</v>
      </c>
      <c r="H41" s="1">
        <v>12</v>
      </c>
      <c r="I41" s="1">
        <v>4</v>
      </c>
    </row>
    <row r="42" spans="1:9">
      <c r="A42" t="s">
        <v>6482</v>
      </c>
      <c r="B42" t="s">
        <v>6483</v>
      </c>
      <c r="C42" t="s">
        <v>6484</v>
      </c>
      <c r="D42" t="s">
        <v>951</v>
      </c>
      <c r="E42" t="s">
        <v>6485</v>
      </c>
      <c r="F42" t="s">
        <v>6486</v>
      </c>
      <c r="G42" t="s">
        <v>21</v>
      </c>
      <c r="H42" s="1">
        <v>205</v>
      </c>
      <c r="I42" s="1">
        <v>88</v>
      </c>
    </row>
    <row r="43" spans="1:9">
      <c r="A43" t="s">
        <v>3892</v>
      </c>
      <c r="B43" t="s">
        <v>3893</v>
      </c>
      <c r="C43" t="s">
        <v>3894</v>
      </c>
      <c r="D43" t="s">
        <v>1124</v>
      </c>
      <c r="E43" t="str">
        <f>"06897"</f>
        <v>06897</v>
      </c>
      <c r="F43" t="s">
        <v>3895</v>
      </c>
      <c r="G43" t="s">
        <v>294</v>
      </c>
      <c r="H43" s="1">
        <v>28</v>
      </c>
      <c r="I43" s="1">
        <v>8</v>
      </c>
    </row>
    <row r="44" spans="1:9">
      <c r="A44" t="s">
        <v>3236</v>
      </c>
      <c r="B44" t="s">
        <v>3237</v>
      </c>
      <c r="C44" t="s">
        <v>3238</v>
      </c>
      <c r="D44" t="s">
        <v>979</v>
      </c>
      <c r="E44" t="s">
        <v>3239</v>
      </c>
      <c r="F44" t="s">
        <v>3240</v>
      </c>
      <c r="G44" t="s">
        <v>21</v>
      </c>
      <c r="H44" s="1">
        <v>59</v>
      </c>
      <c r="I44" s="1">
        <v>35</v>
      </c>
    </row>
    <row r="45" spans="1:9">
      <c r="A45" t="s">
        <v>2771</v>
      </c>
      <c r="B45" t="s">
        <v>2772</v>
      </c>
      <c r="C45" t="s">
        <v>2773</v>
      </c>
      <c r="D45" t="s">
        <v>1312</v>
      </c>
      <c r="E45" t="s">
        <v>2540</v>
      </c>
      <c r="F45" t="s">
        <v>2774</v>
      </c>
      <c r="G45" t="s">
        <v>21</v>
      </c>
      <c r="H45" s="1">
        <v>67</v>
      </c>
      <c r="I45" s="1">
        <v>24</v>
      </c>
    </row>
    <row r="46" spans="1:9">
      <c r="A46" t="s">
        <v>2856</v>
      </c>
      <c r="B46" t="s">
        <v>2857</v>
      </c>
      <c r="C46" t="s">
        <v>2858</v>
      </c>
      <c r="D46" t="s">
        <v>1538</v>
      </c>
      <c r="E46" t="s">
        <v>2859</v>
      </c>
      <c r="F46" t="s">
        <v>2860</v>
      </c>
      <c r="G46" t="s">
        <v>21</v>
      </c>
      <c r="H46" s="1" t="str">
        <f>"70"</f>
        <v>70</v>
      </c>
      <c r="I46" s="1">
        <v>24</v>
      </c>
    </row>
    <row r="47" spans="1:9">
      <c r="A47" t="s">
        <v>2236</v>
      </c>
      <c r="B47" t="s">
        <v>2237</v>
      </c>
      <c r="C47" t="s">
        <v>2238</v>
      </c>
      <c r="D47" t="s">
        <v>1144</v>
      </c>
      <c r="E47" t="s">
        <v>2239</v>
      </c>
      <c r="F47" t="s">
        <v>2240</v>
      </c>
      <c r="G47" t="s">
        <v>21</v>
      </c>
      <c r="H47" s="1" t="str">
        <f>"70"</f>
        <v>70</v>
      </c>
      <c r="I47" s="1">
        <v>32</v>
      </c>
    </row>
    <row r="48" spans="1:9">
      <c r="A48" t="s">
        <v>2195</v>
      </c>
      <c r="B48" t="s">
        <v>2196</v>
      </c>
      <c r="C48" t="s">
        <v>2197</v>
      </c>
      <c r="D48" t="s">
        <v>287</v>
      </c>
      <c r="E48" t="s">
        <v>2198</v>
      </c>
      <c r="F48" t="s">
        <v>2199</v>
      </c>
      <c r="G48" t="s">
        <v>89</v>
      </c>
      <c r="H48" s="1">
        <v>37</v>
      </c>
    </row>
    <row r="49" spans="1:9">
      <c r="A49" t="s">
        <v>3070</v>
      </c>
      <c r="B49" t="s">
        <v>3071</v>
      </c>
      <c r="C49" t="s">
        <v>3072</v>
      </c>
      <c r="D49" t="s">
        <v>12</v>
      </c>
      <c r="E49" t="s">
        <v>3073</v>
      </c>
      <c r="F49" t="s">
        <v>3074</v>
      </c>
      <c r="G49" t="s">
        <v>89</v>
      </c>
      <c r="H49" s="1">
        <v>21</v>
      </c>
      <c r="I49" s="1" t="str">
        <f>"0"</f>
        <v>0</v>
      </c>
    </row>
    <row r="50" spans="1:9">
      <c r="A50" t="s">
        <v>4454</v>
      </c>
      <c r="B50" t="s">
        <v>4455</v>
      </c>
      <c r="C50" t="s">
        <v>4456</v>
      </c>
      <c r="D50" t="s">
        <v>190</v>
      </c>
      <c r="E50" t="str">
        <f>"06903"</f>
        <v>06903</v>
      </c>
      <c r="F50" t="s">
        <v>4457</v>
      </c>
      <c r="G50" t="s">
        <v>89</v>
      </c>
      <c r="H50" s="1">
        <v>64</v>
      </c>
      <c r="I50" s="1" t="str">
        <f>"0"</f>
        <v>0</v>
      </c>
    </row>
    <row r="51" spans="1:9">
      <c r="A51" t="s">
        <v>1805</v>
      </c>
      <c r="B51" t="s">
        <v>1806</v>
      </c>
      <c r="C51" t="s">
        <v>1807</v>
      </c>
      <c r="D51" t="s">
        <v>116</v>
      </c>
      <c r="E51" t="s">
        <v>1808</v>
      </c>
      <c r="F51" t="s">
        <v>1809</v>
      </c>
      <c r="G51" t="s">
        <v>160</v>
      </c>
      <c r="H51" s="1">
        <v>56</v>
      </c>
      <c r="I51" s="1">
        <v>8</v>
      </c>
    </row>
    <row r="52" spans="1:9">
      <c r="A52" t="s">
        <v>4185</v>
      </c>
      <c r="B52" t="s">
        <v>4186</v>
      </c>
      <c r="C52" t="s">
        <v>4187</v>
      </c>
      <c r="D52" t="s">
        <v>46</v>
      </c>
      <c r="E52" t="s">
        <v>4188</v>
      </c>
      <c r="F52" t="s">
        <v>4189</v>
      </c>
      <c r="G52" t="s">
        <v>89</v>
      </c>
      <c r="H52" s="1">
        <v>16</v>
      </c>
      <c r="I52" s="1" t="str">
        <f>"0"</f>
        <v>0</v>
      </c>
    </row>
    <row r="53" spans="1:9">
      <c r="A53" t="s">
        <v>503</v>
      </c>
      <c r="B53" t="s">
        <v>504</v>
      </c>
      <c r="C53" t="s">
        <v>505</v>
      </c>
      <c r="D53" t="s">
        <v>190</v>
      </c>
      <c r="E53" t="str">
        <f>"06905"</f>
        <v>06905</v>
      </c>
      <c r="F53" t="s">
        <v>506</v>
      </c>
      <c r="G53" t="s">
        <v>197</v>
      </c>
      <c r="H53" s="1">
        <v>64</v>
      </c>
      <c r="I53" s="1">
        <v>48</v>
      </c>
    </row>
    <row r="54" spans="1:9">
      <c r="A54" t="s">
        <v>2396</v>
      </c>
      <c r="B54" t="s">
        <v>2397</v>
      </c>
      <c r="C54" t="s">
        <v>2398</v>
      </c>
      <c r="D54" t="s">
        <v>190</v>
      </c>
      <c r="E54" t="s">
        <v>2399</v>
      </c>
      <c r="F54" t="s">
        <v>2400</v>
      </c>
      <c r="G54" t="s">
        <v>197</v>
      </c>
      <c r="H54" s="1" t="str">
        <f>"40"</f>
        <v>40</v>
      </c>
      <c r="I54" s="1">
        <v>32</v>
      </c>
    </row>
    <row r="55" spans="1:9">
      <c r="A55" t="s">
        <v>881</v>
      </c>
      <c r="B55" t="s">
        <v>882</v>
      </c>
      <c r="C55" t="s">
        <v>883</v>
      </c>
      <c r="D55" t="s">
        <v>884</v>
      </c>
      <c r="E55" t="s">
        <v>885</v>
      </c>
      <c r="F55" t="s">
        <v>886</v>
      </c>
      <c r="G55" t="s">
        <v>89</v>
      </c>
      <c r="H55" s="1" t="str">
        <f>"20"</f>
        <v>20</v>
      </c>
      <c r="I55" s="1" t="str">
        <f>"0"</f>
        <v>0</v>
      </c>
    </row>
    <row r="56" spans="1:9">
      <c r="A56" t="s">
        <v>4496</v>
      </c>
      <c r="B56" t="s">
        <v>4497</v>
      </c>
      <c r="C56" t="s">
        <v>4498</v>
      </c>
      <c r="D56" t="s">
        <v>1352</v>
      </c>
      <c r="E56" t="s">
        <v>4499</v>
      </c>
      <c r="F56" t="s">
        <v>4500</v>
      </c>
      <c r="G56" t="s">
        <v>21</v>
      </c>
      <c r="H56" s="1">
        <v>76</v>
      </c>
      <c r="I56" s="1">
        <v>24</v>
      </c>
    </row>
    <row r="57" spans="1:9">
      <c r="A57" t="s">
        <v>2430</v>
      </c>
      <c r="B57" t="s">
        <v>2431</v>
      </c>
      <c r="C57" t="s">
        <v>2432</v>
      </c>
      <c r="D57" t="s">
        <v>2433</v>
      </c>
      <c r="E57" t="str">
        <f>"06385"</f>
        <v>06385</v>
      </c>
      <c r="F57" t="s">
        <v>2434</v>
      </c>
      <c r="G57" t="s">
        <v>106</v>
      </c>
      <c r="H57" s="1">
        <v>45</v>
      </c>
      <c r="I57" s="1">
        <v>4</v>
      </c>
    </row>
    <row r="58" spans="1:9">
      <c r="A58" t="s">
        <v>2775</v>
      </c>
      <c r="B58" t="s">
        <v>2776</v>
      </c>
      <c r="C58" t="s">
        <v>2432</v>
      </c>
      <c r="D58" t="s">
        <v>2433</v>
      </c>
      <c r="E58" t="str">
        <f>"06385"</f>
        <v>06385</v>
      </c>
      <c r="F58" t="s">
        <v>2434</v>
      </c>
      <c r="G58" t="s">
        <v>197</v>
      </c>
      <c r="H58" s="1">
        <v>24</v>
      </c>
      <c r="I58" s="1">
        <v>24</v>
      </c>
    </row>
    <row r="59" spans="1:9">
      <c r="A59" t="s">
        <v>3059</v>
      </c>
      <c r="B59" t="s">
        <v>3060</v>
      </c>
      <c r="C59" t="s">
        <v>3061</v>
      </c>
      <c r="D59" t="s">
        <v>3062</v>
      </c>
      <c r="E59" t="s">
        <v>3063</v>
      </c>
      <c r="F59" t="s">
        <v>3064</v>
      </c>
      <c r="G59" t="s">
        <v>21</v>
      </c>
      <c r="H59" s="1" t="str">
        <f>"80"</f>
        <v>80</v>
      </c>
      <c r="I59" s="1">
        <v>16</v>
      </c>
    </row>
    <row r="60" spans="1:9">
      <c r="A60" t="s">
        <v>4458</v>
      </c>
      <c r="B60" t="s">
        <v>4459</v>
      </c>
      <c r="C60" t="s">
        <v>4460</v>
      </c>
      <c r="D60" t="s">
        <v>129</v>
      </c>
      <c r="E60" t="str">
        <f>"06437"</f>
        <v>06437</v>
      </c>
      <c r="F60" t="s">
        <v>4461</v>
      </c>
      <c r="G60" t="s">
        <v>21</v>
      </c>
      <c r="H60" s="1">
        <v>45</v>
      </c>
      <c r="I60" s="1">
        <v>28</v>
      </c>
    </row>
    <row r="61" spans="1:9">
      <c r="A61" t="s">
        <v>2096</v>
      </c>
      <c r="B61" t="s">
        <v>2097</v>
      </c>
      <c r="C61" t="s">
        <v>2098</v>
      </c>
      <c r="D61" t="s">
        <v>2099</v>
      </c>
      <c r="E61" t="s">
        <v>2100</v>
      </c>
      <c r="F61" t="s">
        <v>2101</v>
      </c>
      <c r="G61" t="s">
        <v>827</v>
      </c>
      <c r="H61" s="1">
        <v>61</v>
      </c>
      <c r="I61" s="1" t="str">
        <f>"0"</f>
        <v>0</v>
      </c>
    </row>
    <row r="62" spans="1:9">
      <c r="A62" t="s">
        <v>4133</v>
      </c>
      <c r="B62" t="s">
        <v>4134</v>
      </c>
      <c r="C62" t="s">
        <v>4135</v>
      </c>
      <c r="D62" t="s">
        <v>768</v>
      </c>
      <c r="E62" t="s">
        <v>4136</v>
      </c>
      <c r="F62" t="s">
        <v>4137</v>
      </c>
      <c r="G62" t="s">
        <v>76</v>
      </c>
      <c r="H62" s="1">
        <v>99</v>
      </c>
      <c r="I62" s="1">
        <v>48</v>
      </c>
    </row>
    <row r="63" spans="1:9">
      <c r="A63" t="s">
        <v>4340</v>
      </c>
      <c r="B63" t="s">
        <v>4341</v>
      </c>
      <c r="C63" t="s">
        <v>4342</v>
      </c>
      <c r="D63" t="s">
        <v>484</v>
      </c>
      <c r="E63" t="str">
        <f>"06825"</f>
        <v>06825</v>
      </c>
      <c r="F63" t="s">
        <v>4343</v>
      </c>
      <c r="G63" t="s">
        <v>197</v>
      </c>
      <c r="H63" s="1">
        <v>25</v>
      </c>
      <c r="I63" s="1">
        <v>8</v>
      </c>
    </row>
    <row r="64" spans="1:9">
      <c r="A64" t="s">
        <v>346</v>
      </c>
      <c r="B64" t="s">
        <v>347</v>
      </c>
      <c r="C64" t="s">
        <v>348</v>
      </c>
      <c r="D64" t="s">
        <v>134</v>
      </c>
      <c r="E64" t="s">
        <v>349</v>
      </c>
      <c r="F64" t="s">
        <v>350</v>
      </c>
      <c r="G64" t="s">
        <v>351</v>
      </c>
      <c r="H64" s="1">
        <v>293</v>
      </c>
      <c r="I64" s="1">
        <v>97</v>
      </c>
    </row>
    <row r="65" spans="1:9">
      <c r="A65" t="s">
        <v>5227</v>
      </c>
      <c r="B65" t="s">
        <v>5228</v>
      </c>
      <c r="C65" t="s">
        <v>5229</v>
      </c>
      <c r="D65" t="s">
        <v>213</v>
      </c>
      <c r="E65" t="s">
        <v>5230</v>
      </c>
      <c r="F65" t="s">
        <v>5231</v>
      </c>
      <c r="G65" t="s">
        <v>21</v>
      </c>
      <c r="H65" s="1">
        <v>64</v>
      </c>
      <c r="I65" s="1">
        <v>24</v>
      </c>
    </row>
    <row r="66" spans="1:9">
      <c r="A66" t="s">
        <v>5160</v>
      </c>
      <c r="B66" t="s">
        <v>5161</v>
      </c>
      <c r="C66" t="s">
        <v>5162</v>
      </c>
      <c r="D66" t="s">
        <v>1335</v>
      </c>
      <c r="E66" t="s">
        <v>5163</v>
      </c>
      <c r="F66" t="s">
        <v>5164</v>
      </c>
      <c r="G66" t="s">
        <v>1724</v>
      </c>
      <c r="H66" s="1">
        <v>111</v>
      </c>
      <c r="I66" s="1">
        <v>32</v>
      </c>
    </row>
    <row r="67" spans="1:9">
      <c r="A67" t="s">
        <v>5436</v>
      </c>
      <c r="B67" t="s">
        <v>5437</v>
      </c>
      <c r="C67" t="s">
        <v>5438</v>
      </c>
      <c r="D67" t="s">
        <v>1538</v>
      </c>
      <c r="E67" t="s">
        <v>5439</v>
      </c>
      <c r="F67" t="s">
        <v>5435</v>
      </c>
      <c r="G67" t="s">
        <v>28</v>
      </c>
      <c r="H67" s="1">
        <v>123</v>
      </c>
      <c r="I67" s="1" t="str">
        <f>"0"</f>
        <v>0</v>
      </c>
    </row>
    <row r="68" spans="1:9">
      <c r="A68" t="s">
        <v>5431</v>
      </c>
      <c r="B68" t="s">
        <v>5432</v>
      </c>
      <c r="C68" t="s">
        <v>5433</v>
      </c>
      <c r="D68" t="s">
        <v>1538</v>
      </c>
      <c r="E68" t="s">
        <v>5434</v>
      </c>
      <c r="F68" t="s">
        <v>5435</v>
      </c>
      <c r="G68" t="s">
        <v>28</v>
      </c>
      <c r="H68" s="1" t="str">
        <f>"100"</f>
        <v>100</v>
      </c>
      <c r="I68" s="1" t="str">
        <f>"0"</f>
        <v>0</v>
      </c>
    </row>
    <row r="69" spans="1:9">
      <c r="A69" t="s">
        <v>6627</v>
      </c>
      <c r="B69" t="s">
        <v>6628</v>
      </c>
      <c r="C69" t="s">
        <v>3659</v>
      </c>
      <c r="D69" t="s">
        <v>510</v>
      </c>
      <c r="E69" t="str">
        <f>"06880"</f>
        <v>06880</v>
      </c>
      <c r="F69" t="s">
        <v>6629</v>
      </c>
      <c r="G69" t="s">
        <v>197</v>
      </c>
      <c r="H69" s="1">
        <v>12</v>
      </c>
      <c r="I69" s="1">
        <v>12</v>
      </c>
    </row>
    <row r="70" spans="1:9">
      <c r="A70" t="s">
        <v>4515</v>
      </c>
      <c r="B70" t="s">
        <v>4516</v>
      </c>
      <c r="C70" t="s">
        <v>4517</v>
      </c>
      <c r="D70" t="s">
        <v>1124</v>
      </c>
      <c r="E70" t="s">
        <v>4518</v>
      </c>
      <c r="F70" t="s">
        <v>4519</v>
      </c>
      <c r="G70" t="s">
        <v>160</v>
      </c>
      <c r="H70" s="1">
        <v>32</v>
      </c>
      <c r="I70" s="1">
        <v>5</v>
      </c>
    </row>
    <row r="71" spans="1:9">
      <c r="A71" t="s">
        <v>4404</v>
      </c>
      <c r="B71" t="s">
        <v>4405</v>
      </c>
      <c r="C71" t="s">
        <v>4406</v>
      </c>
      <c r="D71" t="s">
        <v>1130</v>
      </c>
      <c r="E71" t="str">
        <f>"06424"</f>
        <v>06424</v>
      </c>
      <c r="F71" t="s">
        <v>4407</v>
      </c>
      <c r="G71" t="s">
        <v>21</v>
      </c>
      <c r="H71" s="1" t="str">
        <f>"80"</f>
        <v>80</v>
      </c>
      <c r="I71" s="1">
        <v>24</v>
      </c>
    </row>
    <row r="72" spans="1:9">
      <c r="A72" t="s">
        <v>6299</v>
      </c>
      <c r="B72" t="s">
        <v>6300</v>
      </c>
      <c r="C72" t="s">
        <v>6301</v>
      </c>
      <c r="D72" t="s">
        <v>110</v>
      </c>
      <c r="E72" t="s">
        <v>6302</v>
      </c>
      <c r="F72" t="s">
        <v>6294</v>
      </c>
      <c r="G72" t="s">
        <v>1343</v>
      </c>
      <c r="H72" s="1">
        <v>99</v>
      </c>
      <c r="I72" s="1" t="str">
        <f>"0"</f>
        <v>0</v>
      </c>
    </row>
    <row r="73" spans="1:9">
      <c r="A73" t="s">
        <v>6289</v>
      </c>
      <c r="B73" t="s">
        <v>6290</v>
      </c>
      <c r="C73" t="s">
        <v>6291</v>
      </c>
      <c r="D73" t="s">
        <v>6292</v>
      </c>
      <c r="E73" t="s">
        <v>6293</v>
      </c>
      <c r="F73" t="s">
        <v>6294</v>
      </c>
      <c r="G73" t="s">
        <v>1343</v>
      </c>
      <c r="H73" s="1">
        <v>67</v>
      </c>
      <c r="I73" s="1" t="str">
        <f>"0"</f>
        <v>0</v>
      </c>
    </row>
    <row r="74" spans="1:9">
      <c r="A74" t="s">
        <v>6295</v>
      </c>
      <c r="B74" t="s">
        <v>6296</v>
      </c>
      <c r="C74" t="s">
        <v>6297</v>
      </c>
      <c r="D74" t="s">
        <v>110</v>
      </c>
      <c r="E74" t="s">
        <v>6298</v>
      </c>
      <c r="F74" t="s">
        <v>6294</v>
      </c>
      <c r="G74" t="s">
        <v>1343</v>
      </c>
      <c r="H74" s="1" t="str">
        <f>"50"</f>
        <v>50</v>
      </c>
      <c r="I74" s="1" t="str">
        <f>"0"</f>
        <v>0</v>
      </c>
    </row>
    <row r="75" spans="1:9">
      <c r="A75" t="s">
        <v>6254</v>
      </c>
      <c r="B75" t="s">
        <v>6255</v>
      </c>
      <c r="C75" t="s">
        <v>6256</v>
      </c>
      <c r="D75" t="s">
        <v>110</v>
      </c>
      <c r="E75" t="s">
        <v>6257</v>
      </c>
      <c r="F75" t="s">
        <v>6258</v>
      </c>
      <c r="G75" t="s">
        <v>197</v>
      </c>
      <c r="H75" s="1">
        <v>127</v>
      </c>
      <c r="I75" s="1">
        <v>68</v>
      </c>
    </row>
    <row r="76" spans="1:9">
      <c r="A76" t="s">
        <v>131</v>
      </c>
      <c r="B76" t="s">
        <v>132</v>
      </c>
      <c r="C76" t="s">
        <v>133</v>
      </c>
      <c r="D76" t="s">
        <v>134</v>
      </c>
      <c r="E76" t="s">
        <v>135</v>
      </c>
      <c r="F76" t="s">
        <v>136</v>
      </c>
      <c r="G76" t="s">
        <v>89</v>
      </c>
      <c r="H76" s="1" t="str">
        <f>"20"</f>
        <v>20</v>
      </c>
      <c r="I76" s="1" t="str">
        <f>"0"</f>
        <v>0</v>
      </c>
    </row>
    <row r="77" spans="1:9">
      <c r="A77" t="s">
        <v>523</v>
      </c>
      <c r="B77" t="s">
        <v>524</v>
      </c>
      <c r="C77" t="s">
        <v>525</v>
      </c>
      <c r="D77" t="s">
        <v>103</v>
      </c>
      <c r="E77" t="str">
        <f>"06416"</f>
        <v>06416</v>
      </c>
      <c r="F77" t="s">
        <v>526</v>
      </c>
      <c r="G77" t="s">
        <v>89</v>
      </c>
      <c r="H77" s="1" t="str">
        <f>"40"</f>
        <v>40</v>
      </c>
      <c r="I77" s="1" t="str">
        <f>"0"</f>
        <v>0</v>
      </c>
    </row>
    <row r="78" spans="1:9">
      <c r="A78" t="s">
        <v>616</v>
      </c>
      <c r="B78" t="s">
        <v>617</v>
      </c>
      <c r="C78" t="s">
        <v>618</v>
      </c>
      <c r="D78" t="s">
        <v>619</v>
      </c>
      <c r="E78" t="str">
        <f>"06524"</f>
        <v>06524</v>
      </c>
      <c r="F78" t="s">
        <v>620</v>
      </c>
      <c r="G78" t="s">
        <v>89</v>
      </c>
      <c r="H78" s="1">
        <v>32</v>
      </c>
      <c r="I78" s="1" t="str">
        <f>"0"</f>
        <v>0</v>
      </c>
    </row>
    <row r="79" spans="1:9">
      <c r="A79" t="s">
        <v>1572</v>
      </c>
      <c r="B79" t="s">
        <v>1573</v>
      </c>
      <c r="C79" t="s">
        <v>1574</v>
      </c>
      <c r="D79" t="s">
        <v>201</v>
      </c>
      <c r="E79" t="s">
        <v>1575</v>
      </c>
      <c r="F79" t="s">
        <v>1576</v>
      </c>
      <c r="G79" t="s">
        <v>89</v>
      </c>
      <c r="H79" s="1" t="str">
        <f>"30"</f>
        <v>30</v>
      </c>
      <c r="I79" s="1" t="str">
        <f>"0"</f>
        <v>0</v>
      </c>
    </row>
    <row r="80" spans="1:9">
      <c r="A80" t="s">
        <v>2832</v>
      </c>
      <c r="B80" t="s">
        <v>2833</v>
      </c>
      <c r="C80" t="s">
        <v>2834</v>
      </c>
      <c r="D80" t="s">
        <v>2835</v>
      </c>
      <c r="E80" t="s">
        <v>2836</v>
      </c>
      <c r="F80" t="s">
        <v>2837</v>
      </c>
      <c r="G80" t="s">
        <v>154</v>
      </c>
      <c r="H80" s="1">
        <v>25</v>
      </c>
      <c r="I80" s="1" t="str">
        <f>"0"</f>
        <v>0</v>
      </c>
    </row>
    <row r="81" spans="1:9">
      <c r="A81" t="s">
        <v>5014</v>
      </c>
      <c r="B81" t="s">
        <v>5015</v>
      </c>
      <c r="C81" t="s">
        <v>5016</v>
      </c>
      <c r="D81" t="s">
        <v>546</v>
      </c>
      <c r="E81" t="s">
        <v>5017</v>
      </c>
      <c r="F81" t="s">
        <v>5018</v>
      </c>
      <c r="G81" t="s">
        <v>1308</v>
      </c>
      <c r="H81" s="1">
        <v>181</v>
      </c>
      <c r="I81" s="1" t="str">
        <f>"40"</f>
        <v>40</v>
      </c>
    </row>
    <row r="82" spans="1:9">
      <c r="A82" t="s">
        <v>3765</v>
      </c>
      <c r="B82" t="s">
        <v>3766</v>
      </c>
      <c r="C82" t="s">
        <v>3767</v>
      </c>
      <c r="D82" t="s">
        <v>2068</v>
      </c>
      <c r="E82" t="s">
        <v>3768</v>
      </c>
      <c r="F82" t="s">
        <v>3769</v>
      </c>
      <c r="G82" t="s">
        <v>3770</v>
      </c>
      <c r="H82" s="1">
        <v>84</v>
      </c>
      <c r="I82" s="1" t="str">
        <f>"0"</f>
        <v>0</v>
      </c>
    </row>
    <row r="83" spans="1:9">
      <c r="A83" t="s">
        <v>2444</v>
      </c>
      <c r="B83" t="s">
        <v>2445</v>
      </c>
      <c r="C83" t="s">
        <v>2446</v>
      </c>
      <c r="D83" t="s">
        <v>86</v>
      </c>
      <c r="E83" t="str">
        <f>"06040"</f>
        <v>06040</v>
      </c>
      <c r="F83" t="s">
        <v>2447</v>
      </c>
      <c r="G83" t="s">
        <v>21</v>
      </c>
      <c r="H83" s="1">
        <v>67</v>
      </c>
      <c r="I83" s="1">
        <v>15</v>
      </c>
    </row>
    <row r="84" spans="1:9">
      <c r="A84" t="s">
        <v>4382</v>
      </c>
      <c r="B84" t="s">
        <v>4383</v>
      </c>
      <c r="C84" t="s">
        <v>4384</v>
      </c>
      <c r="D84" t="s">
        <v>374</v>
      </c>
      <c r="E84" t="s">
        <v>4385</v>
      </c>
      <c r="F84" t="s">
        <v>4386</v>
      </c>
      <c r="G84" t="s">
        <v>560</v>
      </c>
      <c r="H84" s="1">
        <v>58</v>
      </c>
      <c r="I84" s="1">
        <v>58</v>
      </c>
    </row>
    <row r="85" spans="1:9">
      <c r="A85" t="s">
        <v>6714</v>
      </c>
      <c r="B85" t="s">
        <v>6715</v>
      </c>
      <c r="C85" t="s">
        <v>6716</v>
      </c>
      <c r="D85" t="s">
        <v>80</v>
      </c>
      <c r="E85" t="s">
        <v>6717</v>
      </c>
      <c r="F85" t="s">
        <v>6718</v>
      </c>
      <c r="G85" t="s">
        <v>160</v>
      </c>
      <c r="H85" s="1">
        <v>12</v>
      </c>
      <c r="I85" s="1">
        <v>8</v>
      </c>
    </row>
    <row r="86" spans="1:9">
      <c r="A86" t="s">
        <v>1438</v>
      </c>
      <c r="B86" t="s">
        <v>1439</v>
      </c>
      <c r="C86" t="s">
        <v>1440</v>
      </c>
      <c r="D86" t="s">
        <v>152</v>
      </c>
      <c r="E86" t="s">
        <v>1441</v>
      </c>
      <c r="F86" t="s">
        <v>1442</v>
      </c>
      <c r="G86" t="s">
        <v>119</v>
      </c>
      <c r="H86" s="1">
        <v>128</v>
      </c>
      <c r="I86" s="1" t="str">
        <f>"0"</f>
        <v>0</v>
      </c>
    </row>
    <row r="87" spans="1:9">
      <c r="A87" t="s">
        <v>5815</v>
      </c>
      <c r="B87" t="s">
        <v>5816</v>
      </c>
      <c r="C87" t="s">
        <v>5817</v>
      </c>
      <c r="D87" t="s">
        <v>86</v>
      </c>
      <c r="E87" t="s">
        <v>5818</v>
      </c>
      <c r="F87" t="s">
        <v>5819</v>
      </c>
      <c r="G87" t="s">
        <v>197</v>
      </c>
      <c r="H87" s="1">
        <v>32</v>
      </c>
      <c r="I87" s="1">
        <v>24</v>
      </c>
    </row>
    <row r="88" spans="1:9">
      <c r="A88" t="s">
        <v>833</v>
      </c>
      <c r="B88" t="s">
        <v>834</v>
      </c>
      <c r="C88" t="s">
        <v>835</v>
      </c>
      <c r="D88" t="s">
        <v>80</v>
      </c>
      <c r="E88" t="str">
        <f>"06611"</f>
        <v>06611</v>
      </c>
      <c r="F88" t="s">
        <v>836</v>
      </c>
      <c r="G88" t="s">
        <v>160</v>
      </c>
      <c r="H88" s="1">
        <v>32</v>
      </c>
      <c r="I88" s="1">
        <v>8</v>
      </c>
    </row>
    <row r="89" spans="1:9">
      <c r="A89" t="s">
        <v>5934</v>
      </c>
      <c r="B89" t="s">
        <v>5935</v>
      </c>
      <c r="C89" t="s">
        <v>5936</v>
      </c>
      <c r="D89" t="s">
        <v>229</v>
      </c>
      <c r="E89" t="s">
        <v>5937</v>
      </c>
      <c r="F89" t="s">
        <v>5938</v>
      </c>
      <c r="G89" t="s">
        <v>89</v>
      </c>
      <c r="H89" s="1" t="str">
        <f>"20"</f>
        <v>20</v>
      </c>
      <c r="I89" s="1" t="str">
        <f>"0"</f>
        <v>0</v>
      </c>
    </row>
    <row r="90" spans="1:9">
      <c r="A90" t="s">
        <v>5679</v>
      </c>
      <c r="B90" t="s">
        <v>5680</v>
      </c>
      <c r="C90" t="s">
        <v>5681</v>
      </c>
      <c r="D90" t="s">
        <v>116</v>
      </c>
      <c r="E90" t="s">
        <v>5682</v>
      </c>
      <c r="F90" t="s">
        <v>5683</v>
      </c>
      <c r="G90" t="s">
        <v>502</v>
      </c>
      <c r="H90" s="1" t="str">
        <f>"50"</f>
        <v>50</v>
      </c>
      <c r="I90" s="1" t="str">
        <f>"0"</f>
        <v>0</v>
      </c>
    </row>
    <row r="91" spans="1:9">
      <c r="A91" t="s">
        <v>1964</v>
      </c>
      <c r="B91" t="s">
        <v>1965</v>
      </c>
      <c r="C91" t="s">
        <v>1966</v>
      </c>
      <c r="D91" t="s">
        <v>180</v>
      </c>
      <c r="E91" t="s">
        <v>1967</v>
      </c>
      <c r="F91" t="s">
        <v>1968</v>
      </c>
      <c r="G91" t="s">
        <v>106</v>
      </c>
      <c r="H91" s="1" t="str">
        <f>"70"</f>
        <v>70</v>
      </c>
      <c r="I91" s="1">
        <v>16</v>
      </c>
    </row>
    <row r="92" spans="1:9">
      <c r="A92" t="s">
        <v>4372</v>
      </c>
      <c r="B92" t="s">
        <v>4373</v>
      </c>
      <c r="C92" t="s">
        <v>4374</v>
      </c>
      <c r="D92" t="s">
        <v>327</v>
      </c>
      <c r="E92" t="s">
        <v>4375</v>
      </c>
      <c r="F92" t="s">
        <v>4376</v>
      </c>
      <c r="G92" t="s">
        <v>21</v>
      </c>
      <c r="H92" s="1">
        <v>86</v>
      </c>
      <c r="I92" s="1">
        <v>24</v>
      </c>
    </row>
    <row r="93" spans="1:9">
      <c r="A93" t="s">
        <v>3896</v>
      </c>
      <c r="B93" t="s">
        <v>3897</v>
      </c>
      <c r="C93" t="s">
        <v>3898</v>
      </c>
      <c r="D93" t="s">
        <v>374</v>
      </c>
      <c r="E93" t="str">
        <f>"06608"</f>
        <v>06608</v>
      </c>
      <c r="F93" t="s">
        <v>3899</v>
      </c>
      <c r="G93" t="s">
        <v>197</v>
      </c>
      <c r="H93" s="1">
        <v>192</v>
      </c>
      <c r="I93" s="1" t="str">
        <f>"40"</f>
        <v>40</v>
      </c>
    </row>
    <row r="94" spans="1:9">
      <c r="A94" t="s">
        <v>3817</v>
      </c>
      <c r="B94" t="s">
        <v>3818</v>
      </c>
      <c r="C94" t="s">
        <v>3819</v>
      </c>
      <c r="D94" t="s">
        <v>374</v>
      </c>
      <c r="E94" t="s">
        <v>3820</v>
      </c>
      <c r="F94" t="s">
        <v>3821</v>
      </c>
      <c r="G94" t="s">
        <v>119</v>
      </c>
      <c r="H94" s="1">
        <v>64</v>
      </c>
      <c r="I94" s="1" t="str">
        <f>"0"</f>
        <v>0</v>
      </c>
    </row>
    <row r="95" spans="1:9">
      <c r="A95" t="s">
        <v>4843</v>
      </c>
      <c r="B95" t="s">
        <v>4844</v>
      </c>
      <c r="C95" t="s">
        <v>4845</v>
      </c>
      <c r="D95" t="s">
        <v>243</v>
      </c>
      <c r="E95" t="s">
        <v>4846</v>
      </c>
      <c r="F95" t="s">
        <v>4847</v>
      </c>
      <c r="G95" t="s">
        <v>186</v>
      </c>
      <c r="H95" s="1">
        <v>72</v>
      </c>
      <c r="I95" s="1">
        <v>16</v>
      </c>
    </row>
    <row r="96" spans="1:9">
      <c r="A96" t="s">
        <v>6474</v>
      </c>
      <c r="B96" t="s">
        <v>6475</v>
      </c>
      <c r="C96" t="s">
        <v>6476</v>
      </c>
      <c r="D96" t="s">
        <v>768</v>
      </c>
      <c r="E96" t="str">
        <f>"06475"</f>
        <v>06475</v>
      </c>
      <c r="F96" t="s">
        <v>6477</v>
      </c>
      <c r="G96" t="s">
        <v>21</v>
      </c>
      <c r="H96" s="1">
        <v>104</v>
      </c>
      <c r="I96" s="1">
        <v>56</v>
      </c>
    </row>
    <row r="97" spans="1:9">
      <c r="A97" t="s">
        <v>2649</v>
      </c>
      <c r="B97" t="s">
        <v>2650</v>
      </c>
      <c r="C97" t="s">
        <v>2651</v>
      </c>
      <c r="D97" t="s">
        <v>123</v>
      </c>
      <c r="E97" t="s">
        <v>2652</v>
      </c>
      <c r="F97" t="s">
        <v>2653</v>
      </c>
      <c r="G97" t="s">
        <v>21</v>
      </c>
      <c r="H97" s="1" t="str">
        <f>"150"</f>
        <v>150</v>
      </c>
      <c r="I97" s="1" t="str">
        <f>"60"</f>
        <v>60</v>
      </c>
    </row>
    <row r="98" spans="1:9">
      <c r="A98" t="s">
        <v>5402</v>
      </c>
      <c r="B98" t="s">
        <v>5403</v>
      </c>
      <c r="C98" t="s">
        <v>5404</v>
      </c>
      <c r="D98" t="s">
        <v>177</v>
      </c>
      <c r="E98" t="s">
        <v>5405</v>
      </c>
      <c r="F98" t="s">
        <v>5406</v>
      </c>
      <c r="G98" t="s">
        <v>21</v>
      </c>
      <c r="H98" s="1">
        <v>121</v>
      </c>
      <c r="I98" s="1">
        <v>56</v>
      </c>
    </row>
    <row r="99" spans="1:9">
      <c r="A99" t="s">
        <v>137</v>
      </c>
      <c r="B99" t="s">
        <v>138</v>
      </c>
      <c r="C99" t="s">
        <v>139</v>
      </c>
      <c r="D99" t="s">
        <v>140</v>
      </c>
      <c r="E99" t="s">
        <v>141</v>
      </c>
      <c r="F99" t="s">
        <v>142</v>
      </c>
      <c r="G99" t="s">
        <v>76</v>
      </c>
      <c r="H99" s="1">
        <v>57</v>
      </c>
      <c r="I99" s="1" t="str">
        <f>"20"</f>
        <v>20</v>
      </c>
    </row>
    <row r="100" spans="1:9">
      <c r="A100" t="s">
        <v>5689</v>
      </c>
      <c r="B100" t="s">
        <v>5690</v>
      </c>
      <c r="C100" t="s">
        <v>5691</v>
      </c>
      <c r="D100" t="s">
        <v>1538</v>
      </c>
      <c r="E100" t="s">
        <v>5692</v>
      </c>
      <c r="F100" t="s">
        <v>5693</v>
      </c>
      <c r="G100" t="s">
        <v>21</v>
      </c>
      <c r="H100" s="1">
        <v>83</v>
      </c>
      <c r="I100" s="1">
        <v>34</v>
      </c>
    </row>
    <row r="101" spans="1:9">
      <c r="A101" t="s">
        <v>5121</v>
      </c>
      <c r="B101" t="s">
        <v>5122</v>
      </c>
      <c r="C101" t="s">
        <v>5123</v>
      </c>
      <c r="D101" t="s">
        <v>1538</v>
      </c>
      <c r="E101" t="s">
        <v>5124</v>
      </c>
      <c r="F101" t="s">
        <v>5125</v>
      </c>
      <c r="G101" t="s">
        <v>21</v>
      </c>
      <c r="H101" s="1">
        <v>65</v>
      </c>
      <c r="I101" s="1">
        <v>32</v>
      </c>
    </row>
    <row r="102" spans="1:9">
      <c r="A102" t="s">
        <v>5267</v>
      </c>
      <c r="B102" t="s">
        <v>5268</v>
      </c>
      <c r="C102" t="s">
        <v>5269</v>
      </c>
      <c r="D102" t="s">
        <v>190</v>
      </c>
      <c r="E102" t="s">
        <v>5270</v>
      </c>
      <c r="F102" t="s">
        <v>5271</v>
      </c>
      <c r="G102" t="s">
        <v>197</v>
      </c>
      <c r="H102" s="1">
        <v>79</v>
      </c>
      <c r="I102" s="1" t="str">
        <f>"60"</f>
        <v>60</v>
      </c>
    </row>
    <row r="103" spans="1:9">
      <c r="A103" t="s">
        <v>6121</v>
      </c>
      <c r="B103" t="s">
        <v>5268</v>
      </c>
      <c r="C103" t="s">
        <v>6122</v>
      </c>
      <c r="D103" t="s">
        <v>484</v>
      </c>
      <c r="E103" t="s">
        <v>6123</v>
      </c>
      <c r="F103" t="s">
        <v>6124</v>
      </c>
      <c r="G103" t="s">
        <v>21</v>
      </c>
      <c r="H103" s="1">
        <v>172</v>
      </c>
      <c r="I103" s="1">
        <v>112</v>
      </c>
    </row>
    <row r="104" spans="1:9">
      <c r="A104" t="s">
        <v>70</v>
      </c>
      <c r="B104" t="s">
        <v>71</v>
      </c>
      <c r="C104" t="s">
        <v>72</v>
      </c>
      <c r="D104" t="s">
        <v>73</v>
      </c>
      <c r="E104" t="s">
        <v>74</v>
      </c>
      <c r="F104" t="s">
        <v>75</v>
      </c>
      <c r="G104" t="s">
        <v>76</v>
      </c>
      <c r="H104" s="1" t="str">
        <f>"40"</f>
        <v>40</v>
      </c>
      <c r="I104" s="1">
        <v>24</v>
      </c>
    </row>
    <row r="105" spans="1:9">
      <c r="A105" t="s">
        <v>782</v>
      </c>
      <c r="B105" t="s">
        <v>783</v>
      </c>
      <c r="C105" t="s">
        <v>784</v>
      </c>
      <c r="D105" t="s">
        <v>561</v>
      </c>
      <c r="E105" t="str">
        <f>"06109"</f>
        <v>06109</v>
      </c>
      <c r="F105" t="s">
        <v>785</v>
      </c>
      <c r="G105" t="s">
        <v>89</v>
      </c>
      <c r="H105" s="1">
        <v>31</v>
      </c>
      <c r="I105" s="1" t="str">
        <f>"0"</f>
        <v>0</v>
      </c>
    </row>
    <row r="106" spans="1:9">
      <c r="A106" t="s">
        <v>6654</v>
      </c>
      <c r="B106" t="s">
        <v>6655</v>
      </c>
      <c r="C106" t="s">
        <v>6656</v>
      </c>
      <c r="D106" t="s">
        <v>484</v>
      </c>
      <c r="E106" t="s">
        <v>6657</v>
      </c>
      <c r="F106" t="s">
        <v>6658</v>
      </c>
      <c r="G106" t="s">
        <v>76</v>
      </c>
      <c r="H106" s="1">
        <v>12</v>
      </c>
      <c r="I106" s="1">
        <v>12</v>
      </c>
    </row>
    <row r="107" spans="1:9">
      <c r="A107" t="s">
        <v>4074</v>
      </c>
      <c r="B107" t="s">
        <v>4075</v>
      </c>
      <c r="C107" t="s">
        <v>4076</v>
      </c>
      <c r="D107" t="s">
        <v>190</v>
      </c>
      <c r="E107" t="str">
        <f>"06905"</f>
        <v>06905</v>
      </c>
      <c r="F107" t="s">
        <v>4077</v>
      </c>
      <c r="G107" t="s">
        <v>21</v>
      </c>
      <c r="H107" s="1">
        <v>88</v>
      </c>
      <c r="I107" s="1">
        <v>48</v>
      </c>
    </row>
    <row r="108" spans="1:9">
      <c r="A108" t="s">
        <v>2742</v>
      </c>
      <c r="B108" t="s">
        <v>2743</v>
      </c>
      <c r="C108" t="s">
        <v>2744</v>
      </c>
      <c r="D108" t="s">
        <v>609</v>
      </c>
      <c r="E108" t="str">
        <f>"06477"</f>
        <v>06477</v>
      </c>
      <c r="F108" t="s">
        <v>2745</v>
      </c>
      <c r="G108" t="s">
        <v>21</v>
      </c>
      <c r="H108" s="1">
        <v>144</v>
      </c>
      <c r="I108" s="1">
        <v>64</v>
      </c>
    </row>
    <row r="109" spans="1:9">
      <c r="A109" t="s">
        <v>5664</v>
      </c>
      <c r="B109" t="s">
        <v>5665</v>
      </c>
      <c r="C109" t="s">
        <v>5666</v>
      </c>
      <c r="D109" t="s">
        <v>484</v>
      </c>
      <c r="E109" t="s">
        <v>5667</v>
      </c>
      <c r="F109" t="s">
        <v>5668</v>
      </c>
      <c r="G109" t="s">
        <v>21</v>
      </c>
      <c r="H109" s="1">
        <v>124</v>
      </c>
      <c r="I109" s="1">
        <v>64</v>
      </c>
    </row>
    <row r="110" spans="1:9">
      <c r="A110" t="s">
        <v>4162</v>
      </c>
      <c r="B110" t="s">
        <v>4163</v>
      </c>
      <c r="C110" t="s">
        <v>4164</v>
      </c>
      <c r="D110" t="s">
        <v>152</v>
      </c>
      <c r="E110" t="str">
        <f>"06002"</f>
        <v>06002</v>
      </c>
      <c r="F110" t="s">
        <v>4165</v>
      </c>
      <c r="G110" t="s">
        <v>76</v>
      </c>
      <c r="H110" s="1">
        <v>116</v>
      </c>
      <c r="I110" s="1">
        <v>56</v>
      </c>
    </row>
    <row r="111" spans="1:9">
      <c r="A111" t="s">
        <v>3088</v>
      </c>
      <c r="B111" t="s">
        <v>3089</v>
      </c>
      <c r="C111" t="s">
        <v>3090</v>
      </c>
      <c r="D111" t="s">
        <v>80</v>
      </c>
      <c r="E111" t="s">
        <v>3091</v>
      </c>
      <c r="F111" t="s">
        <v>3092</v>
      </c>
      <c r="G111" t="s">
        <v>76</v>
      </c>
      <c r="H111" s="1">
        <v>108</v>
      </c>
      <c r="I111" s="1">
        <v>48</v>
      </c>
    </row>
    <row r="112" spans="1:9">
      <c r="A112" t="s">
        <v>3552</v>
      </c>
      <c r="B112" t="s">
        <v>3553</v>
      </c>
      <c r="C112" t="s">
        <v>3554</v>
      </c>
      <c r="D112" t="s">
        <v>1124</v>
      </c>
      <c r="E112" t="s">
        <v>3555</v>
      </c>
      <c r="F112" t="s">
        <v>3556</v>
      </c>
      <c r="G112" t="s">
        <v>21</v>
      </c>
      <c r="H112" s="1">
        <v>94</v>
      </c>
      <c r="I112" s="1">
        <v>48</v>
      </c>
    </row>
    <row r="113" spans="1:9">
      <c r="A113" t="s">
        <v>3307</v>
      </c>
      <c r="B113" t="s">
        <v>3308</v>
      </c>
      <c r="C113" t="s">
        <v>3309</v>
      </c>
      <c r="D113" t="s">
        <v>54</v>
      </c>
      <c r="E113" t="s">
        <v>3310</v>
      </c>
      <c r="F113" t="s">
        <v>3311</v>
      </c>
      <c r="G113" t="s">
        <v>21</v>
      </c>
      <c r="H113" s="1">
        <v>144</v>
      </c>
      <c r="I113" s="1">
        <v>64</v>
      </c>
    </row>
    <row r="114" spans="1:9">
      <c r="A114" t="s">
        <v>1666</v>
      </c>
      <c r="B114" t="s">
        <v>1667</v>
      </c>
      <c r="C114" t="s">
        <v>1668</v>
      </c>
      <c r="D114" t="s">
        <v>609</v>
      </c>
      <c r="E114" t="s">
        <v>1669</v>
      </c>
      <c r="F114" t="s">
        <v>1670</v>
      </c>
      <c r="G114" t="s">
        <v>106</v>
      </c>
      <c r="H114" s="1" t="str">
        <f>"100"</f>
        <v>100</v>
      </c>
      <c r="I114" s="1" t="str">
        <f>"40"</f>
        <v>40</v>
      </c>
    </row>
    <row r="115" spans="1:9">
      <c r="A115" t="s">
        <v>2329</v>
      </c>
      <c r="B115" t="s">
        <v>2330</v>
      </c>
      <c r="C115" t="s">
        <v>2331</v>
      </c>
      <c r="D115" t="s">
        <v>190</v>
      </c>
      <c r="E115" t="s">
        <v>2332</v>
      </c>
      <c r="F115" t="s">
        <v>2333</v>
      </c>
      <c r="G115" t="s">
        <v>21</v>
      </c>
      <c r="H115" s="1">
        <v>96</v>
      </c>
      <c r="I115" s="1">
        <v>56</v>
      </c>
    </row>
    <row r="116" spans="1:9">
      <c r="A116" t="s">
        <v>3027</v>
      </c>
      <c r="B116" t="s">
        <v>3028</v>
      </c>
      <c r="C116" t="s">
        <v>3029</v>
      </c>
      <c r="D116" t="s">
        <v>979</v>
      </c>
      <c r="E116" t="str">
        <f>"06484"</f>
        <v>06484</v>
      </c>
      <c r="F116" t="s">
        <v>3030</v>
      </c>
      <c r="G116" t="s">
        <v>21</v>
      </c>
      <c r="H116" s="1">
        <v>149</v>
      </c>
      <c r="I116" s="1">
        <v>56</v>
      </c>
    </row>
    <row r="117" spans="1:9">
      <c r="A117" t="s">
        <v>1535</v>
      </c>
      <c r="B117" t="s">
        <v>1536</v>
      </c>
      <c r="C117" t="s">
        <v>1537</v>
      </c>
      <c r="D117" t="s">
        <v>1538</v>
      </c>
      <c r="E117" t="s">
        <v>1539</v>
      </c>
      <c r="F117" t="s">
        <v>1540</v>
      </c>
      <c r="G117" t="s">
        <v>936</v>
      </c>
      <c r="H117" s="1" t="str">
        <f>"100"</f>
        <v>100</v>
      </c>
      <c r="I117" s="1">
        <v>48</v>
      </c>
    </row>
    <row r="118" spans="1:9">
      <c r="A118" t="s">
        <v>4120</v>
      </c>
      <c r="B118" t="s">
        <v>4121</v>
      </c>
      <c r="C118" t="s">
        <v>4122</v>
      </c>
      <c r="D118" t="s">
        <v>603</v>
      </c>
      <c r="E118" t="s">
        <v>4123</v>
      </c>
      <c r="F118" t="s">
        <v>4124</v>
      </c>
      <c r="G118" t="s">
        <v>76</v>
      </c>
      <c r="H118" s="1" t="str">
        <f>"120"</f>
        <v>120</v>
      </c>
      <c r="I118" s="1" t="str">
        <f>"40"</f>
        <v>40</v>
      </c>
    </row>
    <row r="119" spans="1:9">
      <c r="A119" t="s">
        <v>5453</v>
      </c>
      <c r="B119" t="s">
        <v>5454</v>
      </c>
      <c r="C119" t="s">
        <v>5455</v>
      </c>
      <c r="D119" t="s">
        <v>374</v>
      </c>
      <c r="E119" t="s">
        <v>5456</v>
      </c>
      <c r="F119" t="s">
        <v>5457</v>
      </c>
      <c r="G119" t="s">
        <v>197</v>
      </c>
      <c r="H119" s="1">
        <v>24</v>
      </c>
      <c r="I119" s="1">
        <v>24</v>
      </c>
    </row>
    <row r="120" spans="1:9">
      <c r="A120" t="s">
        <v>5718</v>
      </c>
      <c r="B120" t="s">
        <v>5719</v>
      </c>
      <c r="C120" t="s">
        <v>5720</v>
      </c>
      <c r="D120" t="s">
        <v>374</v>
      </c>
      <c r="E120" t="s">
        <v>5721</v>
      </c>
      <c r="F120" t="s">
        <v>5722</v>
      </c>
      <c r="G120" t="s">
        <v>197</v>
      </c>
      <c r="H120" s="1">
        <v>32</v>
      </c>
      <c r="I120" s="1">
        <v>28</v>
      </c>
    </row>
    <row r="121" spans="1:9">
      <c r="A121" t="s">
        <v>5027</v>
      </c>
      <c r="B121" t="s">
        <v>5028</v>
      </c>
      <c r="C121" t="s">
        <v>5029</v>
      </c>
      <c r="D121" t="s">
        <v>908</v>
      </c>
      <c r="E121" t="s">
        <v>5030</v>
      </c>
      <c r="F121" t="s">
        <v>5031</v>
      </c>
      <c r="G121" t="s">
        <v>21</v>
      </c>
      <c r="H121" s="1">
        <v>75</v>
      </c>
      <c r="I121" s="1">
        <v>45</v>
      </c>
    </row>
    <row r="122" spans="1:9">
      <c r="A122" t="s">
        <v>37</v>
      </c>
      <c r="B122" t="s">
        <v>38</v>
      </c>
      <c r="C122" t="s">
        <v>39</v>
      </c>
      <c r="D122" t="s">
        <v>40</v>
      </c>
      <c r="E122" t="s">
        <v>41</v>
      </c>
      <c r="G122" t="s">
        <v>42</v>
      </c>
      <c r="H122" s="1">
        <v>195</v>
      </c>
      <c r="I122" s="1" t="str">
        <f>"0"</f>
        <v>0</v>
      </c>
    </row>
    <row r="123" spans="1:9">
      <c r="A123" t="s">
        <v>1303</v>
      </c>
      <c r="B123" t="s">
        <v>1304</v>
      </c>
      <c r="C123" t="s">
        <v>1305</v>
      </c>
      <c r="D123" t="s">
        <v>40</v>
      </c>
      <c r="E123" t="s">
        <v>1306</v>
      </c>
      <c r="F123" t="s">
        <v>1307</v>
      </c>
      <c r="G123" t="s">
        <v>1308</v>
      </c>
      <c r="H123" s="1">
        <v>97</v>
      </c>
      <c r="I123" s="1" t="str">
        <f>"40"</f>
        <v>40</v>
      </c>
    </row>
    <row r="124" spans="1:9">
      <c r="A124" t="s">
        <v>3018</v>
      </c>
      <c r="B124" t="s">
        <v>3019</v>
      </c>
      <c r="C124" t="s">
        <v>3020</v>
      </c>
      <c r="D124" t="s">
        <v>40</v>
      </c>
      <c r="E124" t="s">
        <v>3021</v>
      </c>
      <c r="F124" t="s">
        <v>1307</v>
      </c>
      <c r="G124" t="s">
        <v>89</v>
      </c>
      <c r="H124" s="1">
        <v>107</v>
      </c>
      <c r="I124" s="1" t="str">
        <f>"0"</f>
        <v>0</v>
      </c>
    </row>
    <row r="125" spans="1:9">
      <c r="A125" t="s">
        <v>3682</v>
      </c>
      <c r="B125" t="s">
        <v>3683</v>
      </c>
      <c r="C125" t="s">
        <v>3684</v>
      </c>
      <c r="D125" t="s">
        <v>190</v>
      </c>
      <c r="E125" t="str">
        <f>"06903"</f>
        <v>06903</v>
      </c>
      <c r="F125" t="s">
        <v>3685</v>
      </c>
      <c r="G125" t="s">
        <v>269</v>
      </c>
      <c r="H125" s="1" t="str">
        <f>"50"</f>
        <v>50</v>
      </c>
      <c r="I125" s="1">
        <v>8</v>
      </c>
    </row>
    <row r="126" spans="1:9">
      <c r="A126" t="s">
        <v>866</v>
      </c>
      <c r="B126" t="s">
        <v>867</v>
      </c>
      <c r="C126" t="s">
        <v>868</v>
      </c>
      <c r="D126" t="s">
        <v>597</v>
      </c>
      <c r="E126" t="s">
        <v>869</v>
      </c>
      <c r="F126" t="s">
        <v>870</v>
      </c>
      <c r="G126" t="s">
        <v>106</v>
      </c>
      <c r="H126" s="1">
        <v>54</v>
      </c>
      <c r="I126" s="1">
        <v>24</v>
      </c>
    </row>
    <row r="127" spans="1:9">
      <c r="A127" t="s">
        <v>2578</v>
      </c>
      <c r="B127" t="s">
        <v>2579</v>
      </c>
      <c r="C127" t="s">
        <v>2580</v>
      </c>
      <c r="D127" t="s">
        <v>2581</v>
      </c>
      <c r="E127" t="s">
        <v>2582</v>
      </c>
      <c r="F127" t="s">
        <v>2583</v>
      </c>
      <c r="G127" t="s">
        <v>76</v>
      </c>
      <c r="H127" s="1">
        <v>42</v>
      </c>
      <c r="I127" s="1">
        <v>11</v>
      </c>
    </row>
    <row r="128" spans="1:9">
      <c r="A128" t="s">
        <v>4904</v>
      </c>
      <c r="B128" t="s">
        <v>4905</v>
      </c>
      <c r="C128" t="s">
        <v>4906</v>
      </c>
      <c r="D128" t="s">
        <v>190</v>
      </c>
      <c r="E128" t="str">
        <f>"06907"</f>
        <v>06907</v>
      </c>
      <c r="F128" t="s">
        <v>4907</v>
      </c>
      <c r="G128" t="s">
        <v>197</v>
      </c>
      <c r="H128" s="1" t="str">
        <f>"170"</f>
        <v>170</v>
      </c>
      <c r="I128" s="1">
        <v>72</v>
      </c>
    </row>
    <row r="129" spans="1:9">
      <c r="A129" t="s">
        <v>5739</v>
      </c>
      <c r="B129" t="s">
        <v>4905</v>
      </c>
      <c r="C129" t="s">
        <v>5740</v>
      </c>
      <c r="D129" t="s">
        <v>979</v>
      </c>
      <c r="E129" t="s">
        <v>5741</v>
      </c>
      <c r="F129" t="s">
        <v>5742</v>
      </c>
      <c r="G129" t="s">
        <v>197</v>
      </c>
      <c r="H129" s="1">
        <v>62</v>
      </c>
      <c r="I129" s="1">
        <v>32</v>
      </c>
    </row>
    <row r="130" spans="1:9">
      <c r="A130" t="s">
        <v>5915</v>
      </c>
      <c r="B130" t="s">
        <v>4905</v>
      </c>
      <c r="C130" t="s">
        <v>5916</v>
      </c>
      <c r="D130" t="s">
        <v>190</v>
      </c>
      <c r="E130" t="s">
        <v>5917</v>
      </c>
      <c r="F130" t="s">
        <v>5918</v>
      </c>
      <c r="G130" t="s">
        <v>197</v>
      </c>
      <c r="H130" s="1" t="str">
        <f>"140"</f>
        <v>140</v>
      </c>
      <c r="I130" s="1">
        <v>71</v>
      </c>
    </row>
    <row r="131" spans="1:9">
      <c r="A131" t="s">
        <v>5339</v>
      </c>
      <c r="B131" t="s">
        <v>5340</v>
      </c>
      <c r="C131" t="s">
        <v>5341</v>
      </c>
      <c r="D131" t="s">
        <v>1124</v>
      </c>
      <c r="E131" t="s">
        <v>5342</v>
      </c>
      <c r="F131" t="s">
        <v>5343</v>
      </c>
      <c r="G131" t="s">
        <v>197</v>
      </c>
      <c r="H131" s="1">
        <v>129</v>
      </c>
      <c r="I131" s="1">
        <v>72</v>
      </c>
    </row>
    <row r="132" spans="1:9">
      <c r="A132" t="s">
        <v>5889</v>
      </c>
      <c r="B132" t="s">
        <v>5890</v>
      </c>
      <c r="C132" t="s">
        <v>5891</v>
      </c>
      <c r="D132" t="s">
        <v>459</v>
      </c>
      <c r="E132" t="str">
        <f>"06492"</f>
        <v>06492</v>
      </c>
      <c r="F132" t="s">
        <v>5892</v>
      </c>
      <c r="G132" t="s">
        <v>76</v>
      </c>
      <c r="H132" s="1">
        <v>98</v>
      </c>
      <c r="I132" s="1">
        <v>48</v>
      </c>
    </row>
    <row r="133" spans="1:9">
      <c r="A133" t="s">
        <v>1829</v>
      </c>
      <c r="B133" t="s">
        <v>1830</v>
      </c>
      <c r="C133" t="s">
        <v>1831</v>
      </c>
      <c r="D133" t="s">
        <v>50</v>
      </c>
      <c r="E133" t="s">
        <v>1832</v>
      </c>
      <c r="F133" t="s">
        <v>1833</v>
      </c>
      <c r="G133" t="s">
        <v>21</v>
      </c>
      <c r="H133" s="1">
        <v>125</v>
      </c>
      <c r="I133" s="1">
        <v>64</v>
      </c>
    </row>
    <row r="134" spans="1:9">
      <c r="A134" t="s">
        <v>1671</v>
      </c>
      <c r="B134" t="s">
        <v>1672</v>
      </c>
      <c r="C134" t="s">
        <v>1673</v>
      </c>
      <c r="D134" t="s">
        <v>374</v>
      </c>
      <c r="E134" t="s">
        <v>1674</v>
      </c>
      <c r="F134" t="s">
        <v>1675</v>
      </c>
      <c r="G134" t="s">
        <v>197</v>
      </c>
      <c r="H134" s="1">
        <v>68</v>
      </c>
      <c r="I134" s="1">
        <v>28</v>
      </c>
    </row>
    <row r="135" spans="1:9">
      <c r="A135" t="s">
        <v>5344</v>
      </c>
      <c r="B135" t="s">
        <v>5345</v>
      </c>
      <c r="C135" t="s">
        <v>5346</v>
      </c>
      <c r="D135" t="s">
        <v>979</v>
      </c>
      <c r="E135" t="s">
        <v>5347</v>
      </c>
      <c r="F135" t="s">
        <v>5348</v>
      </c>
      <c r="G135" t="s">
        <v>21</v>
      </c>
      <c r="H135" s="1">
        <v>75</v>
      </c>
      <c r="I135" s="1">
        <v>36</v>
      </c>
    </row>
    <row r="136" spans="1:9">
      <c r="A136" t="s">
        <v>5884</v>
      </c>
      <c r="B136" t="s">
        <v>5885</v>
      </c>
      <c r="C136" t="s">
        <v>5886</v>
      </c>
      <c r="D136" t="s">
        <v>229</v>
      </c>
      <c r="E136" t="s">
        <v>5887</v>
      </c>
      <c r="F136" t="s">
        <v>5888</v>
      </c>
      <c r="G136" t="s">
        <v>21</v>
      </c>
      <c r="H136" s="1">
        <v>42</v>
      </c>
      <c r="I136" s="1">
        <v>31</v>
      </c>
    </row>
    <row r="137" spans="1:9">
      <c r="A137" t="s">
        <v>3927</v>
      </c>
      <c r="B137" t="s">
        <v>3928</v>
      </c>
      <c r="C137" t="s">
        <v>3929</v>
      </c>
      <c r="D137" t="s">
        <v>619</v>
      </c>
      <c r="E137" t="str">
        <f>"06524"</f>
        <v>06524</v>
      </c>
      <c r="F137" t="s">
        <v>3930</v>
      </c>
      <c r="G137" t="s">
        <v>35</v>
      </c>
      <c r="H137" s="1" t="str">
        <f>"40"</f>
        <v>40</v>
      </c>
      <c r="I137" s="1">
        <v>24</v>
      </c>
    </row>
    <row r="138" spans="1:9">
      <c r="A138" t="s">
        <v>3905</v>
      </c>
      <c r="B138" t="s">
        <v>3906</v>
      </c>
      <c r="C138" t="s">
        <v>3907</v>
      </c>
      <c r="D138" t="s">
        <v>967</v>
      </c>
      <c r="E138" t="s">
        <v>2679</v>
      </c>
      <c r="F138" t="s">
        <v>2680</v>
      </c>
      <c r="G138" t="s">
        <v>119</v>
      </c>
      <c r="H138" s="1">
        <v>103</v>
      </c>
      <c r="I138" s="1" t="str">
        <f>"0"</f>
        <v>0</v>
      </c>
    </row>
    <row r="139" spans="1:9">
      <c r="A139" t="s">
        <v>2676</v>
      </c>
      <c r="B139" t="s">
        <v>2677</v>
      </c>
      <c r="C139" t="s">
        <v>2678</v>
      </c>
      <c r="D139" t="s">
        <v>967</v>
      </c>
      <c r="E139" t="s">
        <v>2679</v>
      </c>
      <c r="F139" t="s">
        <v>2680</v>
      </c>
      <c r="G139" t="s">
        <v>21</v>
      </c>
      <c r="H139" s="1">
        <v>36</v>
      </c>
      <c r="I139" s="1">
        <v>36</v>
      </c>
    </row>
    <row r="140" spans="1:9">
      <c r="A140" t="s">
        <v>1864</v>
      </c>
      <c r="B140" t="s">
        <v>1865</v>
      </c>
      <c r="C140" t="s">
        <v>1866</v>
      </c>
      <c r="D140" t="s">
        <v>374</v>
      </c>
      <c r="E140" t="s">
        <v>1867</v>
      </c>
      <c r="F140" t="s">
        <v>1868</v>
      </c>
      <c r="G140" t="s">
        <v>35</v>
      </c>
      <c r="H140" s="1">
        <v>64</v>
      </c>
      <c r="I140" s="1">
        <v>31</v>
      </c>
    </row>
    <row r="141" spans="1:9">
      <c r="A141" t="s">
        <v>6178</v>
      </c>
      <c r="B141" t="s">
        <v>6179</v>
      </c>
      <c r="C141" t="s">
        <v>6180</v>
      </c>
      <c r="D141" t="s">
        <v>6181</v>
      </c>
      <c r="E141" t="s">
        <v>6182</v>
      </c>
      <c r="F141" t="s">
        <v>6183</v>
      </c>
      <c r="G141" t="s">
        <v>21</v>
      </c>
      <c r="H141" s="1">
        <v>26</v>
      </c>
      <c r="I141" s="1">
        <v>16</v>
      </c>
    </row>
    <row r="142" spans="1:9">
      <c r="A142" t="s">
        <v>6678</v>
      </c>
      <c r="B142" t="s">
        <v>6679</v>
      </c>
      <c r="C142" t="s">
        <v>6680</v>
      </c>
      <c r="D142" t="s">
        <v>60</v>
      </c>
      <c r="E142" t="s">
        <v>6681</v>
      </c>
      <c r="G142" t="s">
        <v>21</v>
      </c>
      <c r="H142" s="1">
        <v>12</v>
      </c>
      <c r="I142" s="1">
        <v>12</v>
      </c>
    </row>
    <row r="143" spans="1:9">
      <c r="A143" t="s">
        <v>1784</v>
      </c>
      <c r="B143" t="s">
        <v>1785</v>
      </c>
      <c r="C143" t="s">
        <v>1786</v>
      </c>
      <c r="D143" t="s">
        <v>333</v>
      </c>
      <c r="E143" t="str">
        <f>"06770"</f>
        <v>06770</v>
      </c>
      <c r="F143" t="s">
        <v>1787</v>
      </c>
      <c r="G143" t="s">
        <v>1788</v>
      </c>
      <c r="H143" s="1" t="str">
        <f>"90"</f>
        <v>90</v>
      </c>
      <c r="I143" s="1">
        <v>23</v>
      </c>
    </row>
    <row r="144" spans="1:9">
      <c r="A144" t="s">
        <v>5281</v>
      </c>
      <c r="B144" t="s">
        <v>5282</v>
      </c>
      <c r="C144" t="s">
        <v>5283</v>
      </c>
      <c r="D144" t="s">
        <v>246</v>
      </c>
      <c r="E144" t="s">
        <v>5284</v>
      </c>
      <c r="F144" t="s">
        <v>5285</v>
      </c>
      <c r="G144" t="s">
        <v>82</v>
      </c>
      <c r="H144" s="1">
        <v>74</v>
      </c>
      <c r="I144" s="1" t="str">
        <f>"0"</f>
        <v>0</v>
      </c>
    </row>
    <row r="145" spans="1:9">
      <c r="A145" t="s">
        <v>2468</v>
      </c>
      <c r="B145" t="s">
        <v>2469</v>
      </c>
      <c r="C145" t="s">
        <v>2470</v>
      </c>
      <c r="D145" t="s">
        <v>1401</v>
      </c>
      <c r="E145" t="str">
        <f>"06378"</f>
        <v>06378</v>
      </c>
      <c r="F145" t="s">
        <v>2471</v>
      </c>
      <c r="G145" t="s">
        <v>89</v>
      </c>
      <c r="H145" s="1">
        <v>18</v>
      </c>
      <c r="I145" s="1" t="str">
        <f>"0"</f>
        <v>0</v>
      </c>
    </row>
    <row r="146" spans="1:9">
      <c r="A146" t="s">
        <v>216</v>
      </c>
      <c r="B146" t="s">
        <v>217</v>
      </c>
      <c r="C146" t="s">
        <v>218</v>
      </c>
      <c r="D146" t="s">
        <v>201</v>
      </c>
      <c r="E146" t="str">
        <f>"06511"</f>
        <v>06511</v>
      </c>
      <c r="F146" t="s">
        <v>219</v>
      </c>
      <c r="G146" t="s">
        <v>220</v>
      </c>
      <c r="H146" s="1">
        <v>72</v>
      </c>
      <c r="I146" s="1">
        <v>16</v>
      </c>
    </row>
    <row r="147" spans="1:9">
      <c r="A147" t="s">
        <v>143</v>
      </c>
      <c r="B147" t="s">
        <v>144</v>
      </c>
      <c r="C147" t="s">
        <v>145</v>
      </c>
      <c r="D147" t="s">
        <v>146</v>
      </c>
      <c r="E147" t="str">
        <f>"06018"</f>
        <v>06018</v>
      </c>
      <c r="F147" t="s">
        <v>147</v>
      </c>
      <c r="G147" t="s">
        <v>148</v>
      </c>
      <c r="H147" s="1">
        <v>25</v>
      </c>
      <c r="I147" s="1" t="str">
        <f>"0"</f>
        <v>0</v>
      </c>
    </row>
    <row r="148" spans="1:9">
      <c r="A148" t="s">
        <v>3882</v>
      </c>
      <c r="B148" t="s">
        <v>3883</v>
      </c>
      <c r="C148" t="s">
        <v>3884</v>
      </c>
      <c r="D148" t="s">
        <v>3885</v>
      </c>
      <c r="E148" t="s">
        <v>3886</v>
      </c>
      <c r="F148" t="s">
        <v>3887</v>
      </c>
      <c r="G148" t="s">
        <v>21</v>
      </c>
      <c r="H148" s="1">
        <v>48</v>
      </c>
      <c r="I148" s="1">
        <v>16</v>
      </c>
    </row>
    <row r="149" spans="1:9">
      <c r="A149" t="s">
        <v>4520</v>
      </c>
      <c r="B149" t="s">
        <v>4521</v>
      </c>
      <c r="C149" t="s">
        <v>4522</v>
      </c>
      <c r="D149" t="s">
        <v>1569</v>
      </c>
      <c r="E149" t="s">
        <v>4523</v>
      </c>
      <c r="F149" t="s">
        <v>4524</v>
      </c>
      <c r="G149" t="s">
        <v>502</v>
      </c>
      <c r="H149" s="1">
        <v>27</v>
      </c>
      <c r="I149" s="1" t="str">
        <f>"0"</f>
        <v>0</v>
      </c>
    </row>
    <row r="150" spans="1:9">
      <c r="A150" t="s">
        <v>3544</v>
      </c>
      <c r="B150" t="s">
        <v>3545</v>
      </c>
      <c r="C150" t="s">
        <v>3546</v>
      </c>
      <c r="D150" t="s">
        <v>116</v>
      </c>
      <c r="E150" t="str">
        <f>"06103"</f>
        <v>06103</v>
      </c>
      <c r="F150" t="s">
        <v>3547</v>
      </c>
      <c r="G150" t="s">
        <v>89</v>
      </c>
      <c r="H150" s="1" t="str">
        <f>"20"</f>
        <v>20</v>
      </c>
      <c r="I150" s="1" t="str">
        <f>"0"</f>
        <v>0</v>
      </c>
    </row>
    <row r="151" spans="1:9">
      <c r="A151" t="s">
        <v>1234</v>
      </c>
      <c r="B151" t="s">
        <v>1235</v>
      </c>
      <c r="C151" t="s">
        <v>1236</v>
      </c>
      <c r="D151" t="s">
        <v>116</v>
      </c>
      <c r="E151" t="s">
        <v>1237</v>
      </c>
      <c r="F151" t="s">
        <v>1238</v>
      </c>
      <c r="G151" t="s">
        <v>197</v>
      </c>
      <c r="H151" s="1">
        <v>74</v>
      </c>
      <c r="I151" s="1">
        <v>32</v>
      </c>
    </row>
    <row r="152" spans="1:9">
      <c r="A152" t="s">
        <v>4283</v>
      </c>
      <c r="B152" t="s">
        <v>4284</v>
      </c>
      <c r="C152" t="s">
        <v>4285</v>
      </c>
      <c r="D152" t="s">
        <v>2433</v>
      </c>
      <c r="E152" t="s">
        <v>4286</v>
      </c>
      <c r="F152" t="s">
        <v>4287</v>
      </c>
      <c r="G152" t="s">
        <v>502</v>
      </c>
      <c r="H152" s="1">
        <v>139</v>
      </c>
      <c r="I152" s="1" t="str">
        <f>"0"</f>
        <v>0</v>
      </c>
    </row>
    <row r="153" spans="1:9">
      <c r="A153" t="s">
        <v>4828</v>
      </c>
      <c r="B153" t="s">
        <v>4829</v>
      </c>
      <c r="C153" t="s">
        <v>4830</v>
      </c>
      <c r="D153" t="s">
        <v>4831</v>
      </c>
      <c r="E153" t="s">
        <v>4832</v>
      </c>
      <c r="F153" t="s">
        <v>4833</v>
      </c>
      <c r="G153" t="s">
        <v>1343</v>
      </c>
      <c r="H153" s="1" t="str">
        <f>"50"</f>
        <v>50</v>
      </c>
      <c r="I153" s="1" t="str">
        <f>"0"</f>
        <v>0</v>
      </c>
    </row>
    <row r="154" spans="1:9">
      <c r="A154" t="s">
        <v>4834</v>
      </c>
      <c r="B154" t="s">
        <v>4835</v>
      </c>
      <c r="C154" t="s">
        <v>4836</v>
      </c>
      <c r="D154" t="s">
        <v>2433</v>
      </c>
      <c r="E154" t="s">
        <v>4837</v>
      </c>
      <c r="F154" t="s">
        <v>4838</v>
      </c>
      <c r="G154" t="s">
        <v>1343</v>
      </c>
      <c r="H154" s="1">
        <v>57</v>
      </c>
      <c r="I154" s="1" t="str">
        <f>"0"</f>
        <v>0</v>
      </c>
    </row>
    <row r="155" spans="1:9">
      <c r="A155" t="s">
        <v>4313</v>
      </c>
      <c r="B155" t="s">
        <v>4314</v>
      </c>
      <c r="C155" t="s">
        <v>4315</v>
      </c>
      <c r="D155" t="s">
        <v>540</v>
      </c>
      <c r="E155" t="s">
        <v>4316</v>
      </c>
      <c r="F155" t="s">
        <v>4317</v>
      </c>
      <c r="G155" t="s">
        <v>21</v>
      </c>
      <c r="H155" s="1">
        <v>66</v>
      </c>
      <c r="I155" s="1">
        <v>24</v>
      </c>
    </row>
    <row r="156" spans="1:9">
      <c r="A156" t="s">
        <v>4656</v>
      </c>
      <c r="B156" t="s">
        <v>4657</v>
      </c>
      <c r="C156" t="s">
        <v>4658</v>
      </c>
      <c r="D156" t="s">
        <v>4659</v>
      </c>
      <c r="E156" t="s">
        <v>4660</v>
      </c>
      <c r="F156" t="s">
        <v>4661</v>
      </c>
      <c r="G156" t="s">
        <v>21</v>
      </c>
      <c r="H156" s="1">
        <v>48</v>
      </c>
      <c r="I156" s="1">
        <v>33</v>
      </c>
    </row>
    <row r="157" spans="1:9">
      <c r="A157" t="s">
        <v>3054</v>
      </c>
      <c r="B157" t="s">
        <v>3055</v>
      </c>
      <c r="C157" t="s">
        <v>3056</v>
      </c>
      <c r="D157" t="s">
        <v>3057</v>
      </c>
      <c r="E157" t="str">
        <f>"06333"</f>
        <v>06333</v>
      </c>
      <c r="F157" t="s">
        <v>3058</v>
      </c>
      <c r="G157" t="s">
        <v>21</v>
      </c>
      <c r="H157" s="1">
        <v>167</v>
      </c>
      <c r="I157" s="1">
        <v>52</v>
      </c>
    </row>
    <row r="158" spans="1:9">
      <c r="A158" t="s">
        <v>4358</v>
      </c>
      <c r="B158" t="s">
        <v>4359</v>
      </c>
      <c r="C158" t="s">
        <v>4360</v>
      </c>
      <c r="D158" t="s">
        <v>2026</v>
      </c>
      <c r="E158" t="s">
        <v>4361</v>
      </c>
      <c r="F158" t="s">
        <v>4362</v>
      </c>
      <c r="G158" t="s">
        <v>21</v>
      </c>
      <c r="H158" s="1">
        <v>112</v>
      </c>
      <c r="I158" s="1">
        <v>39</v>
      </c>
    </row>
    <row r="159" spans="1:9">
      <c r="A159" t="s">
        <v>2767</v>
      </c>
      <c r="B159" t="s">
        <v>2768</v>
      </c>
      <c r="C159" t="s">
        <v>2769</v>
      </c>
      <c r="D159" t="s">
        <v>2433</v>
      </c>
      <c r="E159" t="str">
        <f>"06385"</f>
        <v>06385</v>
      </c>
      <c r="F159" t="s">
        <v>2770</v>
      </c>
      <c r="G159" t="s">
        <v>21</v>
      </c>
      <c r="H159" s="1">
        <v>52</v>
      </c>
      <c r="I159" s="1">
        <v>32</v>
      </c>
    </row>
    <row r="160" spans="1:9">
      <c r="A160" t="s">
        <v>5075</v>
      </c>
      <c r="B160" t="s">
        <v>5076</v>
      </c>
      <c r="C160" t="s">
        <v>5077</v>
      </c>
      <c r="D160" t="s">
        <v>2433</v>
      </c>
      <c r="E160" t="s">
        <v>5078</v>
      </c>
      <c r="F160" t="s">
        <v>5079</v>
      </c>
      <c r="G160" t="s">
        <v>119</v>
      </c>
      <c r="H160" s="1">
        <v>57</v>
      </c>
      <c r="I160" s="1" t="str">
        <f>"0"</f>
        <v>0</v>
      </c>
    </row>
    <row r="161" spans="1:9">
      <c r="A161" t="s">
        <v>4535</v>
      </c>
      <c r="B161" t="s">
        <v>4536</v>
      </c>
      <c r="C161" t="s">
        <v>579</v>
      </c>
      <c r="D161" t="s">
        <v>580</v>
      </c>
      <c r="E161" t="s">
        <v>581</v>
      </c>
      <c r="F161" t="s">
        <v>4537</v>
      </c>
      <c r="G161" t="s">
        <v>82</v>
      </c>
      <c r="H161" s="1" t="str">
        <f>"50"</f>
        <v>50</v>
      </c>
      <c r="I161" s="1" t="str">
        <f>"0"</f>
        <v>0</v>
      </c>
    </row>
    <row r="162" spans="1:9">
      <c r="A162" t="s">
        <v>5704</v>
      </c>
      <c r="B162" t="s">
        <v>5705</v>
      </c>
      <c r="C162" t="s">
        <v>5706</v>
      </c>
      <c r="D162" t="s">
        <v>2581</v>
      </c>
      <c r="E162" t="s">
        <v>5707</v>
      </c>
      <c r="F162" t="s">
        <v>5708</v>
      </c>
      <c r="G162" t="s">
        <v>21</v>
      </c>
      <c r="H162" s="1">
        <v>66</v>
      </c>
      <c r="I162" s="1">
        <v>16</v>
      </c>
    </row>
    <row r="163" spans="1:9">
      <c r="A163" t="s">
        <v>5699</v>
      </c>
      <c r="B163" t="s">
        <v>5700</v>
      </c>
      <c r="C163" t="s">
        <v>5701</v>
      </c>
      <c r="D163" t="s">
        <v>2068</v>
      </c>
      <c r="E163" t="s">
        <v>5702</v>
      </c>
      <c r="F163" t="s">
        <v>5703</v>
      </c>
      <c r="G163" t="s">
        <v>82</v>
      </c>
      <c r="H163" s="1">
        <v>67</v>
      </c>
    </row>
    <row r="164" spans="1:9">
      <c r="A164" t="s">
        <v>5532</v>
      </c>
      <c r="B164" t="s">
        <v>5533</v>
      </c>
      <c r="C164" t="s">
        <v>5534</v>
      </c>
      <c r="D164" t="s">
        <v>2068</v>
      </c>
      <c r="E164" t="s">
        <v>5535</v>
      </c>
      <c r="F164" t="s">
        <v>5536</v>
      </c>
      <c r="G164" t="s">
        <v>82</v>
      </c>
      <c r="H164" s="1" t="str">
        <f>"30"</f>
        <v>30</v>
      </c>
      <c r="I164" s="1" t="str">
        <f>"0"</f>
        <v>0</v>
      </c>
    </row>
    <row r="165" spans="1:9">
      <c r="A165" t="s">
        <v>1433</v>
      </c>
      <c r="B165" t="s">
        <v>1434</v>
      </c>
      <c r="C165" t="s">
        <v>1435</v>
      </c>
      <c r="D165" t="s">
        <v>510</v>
      </c>
      <c r="E165" t="s">
        <v>1436</v>
      </c>
      <c r="F165" t="s">
        <v>1437</v>
      </c>
      <c r="G165" t="s">
        <v>160</v>
      </c>
      <c r="H165" s="1">
        <v>82</v>
      </c>
      <c r="I165" s="1">
        <v>24</v>
      </c>
    </row>
    <row r="166" spans="1:9">
      <c r="A166" t="s">
        <v>2001</v>
      </c>
      <c r="B166" t="s">
        <v>2002</v>
      </c>
      <c r="C166" t="s">
        <v>2003</v>
      </c>
      <c r="D166" t="s">
        <v>287</v>
      </c>
      <c r="E166" t="s">
        <v>2004</v>
      </c>
      <c r="F166" t="s">
        <v>2005</v>
      </c>
      <c r="G166" t="s">
        <v>76</v>
      </c>
      <c r="H166" s="1">
        <v>124</v>
      </c>
      <c r="I166" s="1">
        <v>64</v>
      </c>
    </row>
    <row r="167" spans="1:9">
      <c r="A167" t="s">
        <v>3031</v>
      </c>
      <c r="B167" t="s">
        <v>3032</v>
      </c>
      <c r="C167" t="s">
        <v>3033</v>
      </c>
      <c r="D167" t="s">
        <v>641</v>
      </c>
      <c r="E167" t="s">
        <v>3034</v>
      </c>
      <c r="F167" t="s">
        <v>3035</v>
      </c>
      <c r="G167" t="s">
        <v>21</v>
      </c>
      <c r="H167" s="1">
        <v>84</v>
      </c>
      <c r="I167" s="1" t="str">
        <f>"40"</f>
        <v>40</v>
      </c>
    </row>
    <row r="168" spans="1:9">
      <c r="A168" t="s">
        <v>6528</v>
      </c>
      <c r="B168" t="s">
        <v>6529</v>
      </c>
      <c r="C168" t="s">
        <v>6530</v>
      </c>
      <c r="D168" t="s">
        <v>1768</v>
      </c>
      <c r="E168" t="s">
        <v>6531</v>
      </c>
      <c r="F168" t="s">
        <v>6532</v>
      </c>
      <c r="G168" t="s">
        <v>21</v>
      </c>
      <c r="H168" s="1">
        <v>95</v>
      </c>
      <c r="I168" s="1">
        <v>32</v>
      </c>
    </row>
    <row r="169" spans="1:9">
      <c r="A169" t="s">
        <v>4231</v>
      </c>
      <c r="B169" t="s">
        <v>4232</v>
      </c>
      <c r="C169" t="s">
        <v>4233</v>
      </c>
      <c r="D169" t="s">
        <v>40</v>
      </c>
      <c r="E169" t="s">
        <v>4234</v>
      </c>
      <c r="F169" t="s">
        <v>4235</v>
      </c>
      <c r="G169" t="s">
        <v>21</v>
      </c>
      <c r="H169" s="1">
        <v>72</v>
      </c>
      <c r="I169" s="1">
        <v>24</v>
      </c>
    </row>
    <row r="170" spans="1:9">
      <c r="A170" t="s">
        <v>6174</v>
      </c>
      <c r="B170" t="s">
        <v>6175</v>
      </c>
      <c r="C170" t="s">
        <v>6176</v>
      </c>
      <c r="D170" t="s">
        <v>1177</v>
      </c>
      <c r="E170" t="s">
        <v>6177</v>
      </c>
      <c r="F170" t="s">
        <v>4006</v>
      </c>
      <c r="G170" t="s">
        <v>76</v>
      </c>
      <c r="H170" s="1">
        <v>47</v>
      </c>
      <c r="I170" s="1">
        <v>21</v>
      </c>
    </row>
    <row r="171" spans="1:9">
      <c r="A171" t="s">
        <v>3913</v>
      </c>
      <c r="B171" t="s">
        <v>3914</v>
      </c>
      <c r="C171" t="s">
        <v>3915</v>
      </c>
      <c r="D171" t="s">
        <v>287</v>
      </c>
      <c r="E171" t="s">
        <v>3916</v>
      </c>
      <c r="F171" t="s">
        <v>3917</v>
      </c>
      <c r="G171" t="s">
        <v>82</v>
      </c>
      <c r="H171" s="1">
        <v>74</v>
      </c>
      <c r="I171" s="1" t="str">
        <f>"0"</f>
        <v>0</v>
      </c>
    </row>
    <row r="172" spans="1:9">
      <c r="A172" t="s">
        <v>5145</v>
      </c>
      <c r="B172" t="s">
        <v>5146</v>
      </c>
      <c r="C172" t="s">
        <v>5147</v>
      </c>
      <c r="D172" t="s">
        <v>459</v>
      </c>
      <c r="E172" t="s">
        <v>5148</v>
      </c>
      <c r="F172" t="s">
        <v>5149</v>
      </c>
      <c r="G172" t="s">
        <v>625</v>
      </c>
      <c r="H172" s="1">
        <v>51</v>
      </c>
      <c r="I172" s="1">
        <v>31</v>
      </c>
    </row>
    <row r="173" spans="1:9">
      <c r="A173" t="s">
        <v>652</v>
      </c>
      <c r="B173" t="s">
        <v>653</v>
      </c>
      <c r="C173" t="s">
        <v>654</v>
      </c>
      <c r="D173" t="s">
        <v>641</v>
      </c>
      <c r="E173" t="s">
        <v>655</v>
      </c>
      <c r="F173" t="s">
        <v>656</v>
      </c>
      <c r="G173" t="s">
        <v>657</v>
      </c>
      <c r="H173" s="1" t="str">
        <f>"40"</f>
        <v>40</v>
      </c>
      <c r="I173" s="1" t="str">
        <f>"0"</f>
        <v>0</v>
      </c>
    </row>
    <row r="174" spans="1:9">
      <c r="A174" t="s">
        <v>2537</v>
      </c>
      <c r="B174" t="s">
        <v>2538</v>
      </c>
      <c r="C174" t="s">
        <v>2539</v>
      </c>
      <c r="D174" t="s">
        <v>1312</v>
      </c>
      <c r="E174" t="s">
        <v>2540</v>
      </c>
      <c r="F174" t="s">
        <v>2541</v>
      </c>
      <c r="G174" t="s">
        <v>314</v>
      </c>
      <c r="H174" s="1">
        <v>138</v>
      </c>
      <c r="I174" s="1" t="str">
        <f>"0"</f>
        <v>0</v>
      </c>
    </row>
    <row r="175" spans="1:9">
      <c r="A175" t="s">
        <v>4800</v>
      </c>
      <c r="B175" t="s">
        <v>4801</v>
      </c>
      <c r="C175" t="s">
        <v>4802</v>
      </c>
      <c r="D175" t="s">
        <v>2023</v>
      </c>
      <c r="E175" t="str">
        <f>"06241"</f>
        <v>06241</v>
      </c>
      <c r="F175" t="s">
        <v>4803</v>
      </c>
      <c r="G175" t="s">
        <v>76</v>
      </c>
      <c r="H175" s="1">
        <v>43</v>
      </c>
      <c r="I175" s="1">
        <v>22</v>
      </c>
    </row>
    <row r="176" spans="1:9">
      <c r="A176" t="s">
        <v>4919</v>
      </c>
      <c r="B176" t="s">
        <v>4920</v>
      </c>
      <c r="C176" t="s">
        <v>4921</v>
      </c>
      <c r="D176" t="s">
        <v>201</v>
      </c>
      <c r="E176" t="s">
        <v>4922</v>
      </c>
      <c r="F176" t="s">
        <v>4923</v>
      </c>
      <c r="G176" t="s">
        <v>119</v>
      </c>
      <c r="H176" s="1" t="str">
        <f>"40"</f>
        <v>40</v>
      </c>
      <c r="I176" s="1" t="str">
        <f>"0"</f>
        <v>0</v>
      </c>
    </row>
    <row r="177" spans="1:9">
      <c r="A177" t="s">
        <v>4251</v>
      </c>
      <c r="B177" t="s">
        <v>4252</v>
      </c>
      <c r="C177" t="s">
        <v>4253</v>
      </c>
      <c r="D177" t="s">
        <v>12</v>
      </c>
      <c r="E177" t="str">
        <f>"06706"</f>
        <v>06706</v>
      </c>
      <c r="F177" t="s">
        <v>4254</v>
      </c>
      <c r="G177" t="s">
        <v>197</v>
      </c>
      <c r="H177" s="1">
        <v>56</v>
      </c>
      <c r="I177" s="1">
        <v>16</v>
      </c>
    </row>
    <row r="178" spans="1:9">
      <c r="A178" t="s">
        <v>6542</v>
      </c>
      <c r="B178" t="s">
        <v>6543</v>
      </c>
      <c r="C178" t="s">
        <v>6544</v>
      </c>
      <c r="D178" t="s">
        <v>116</v>
      </c>
      <c r="E178" t="s">
        <v>6545</v>
      </c>
      <c r="F178" t="s">
        <v>6546</v>
      </c>
      <c r="G178" t="s">
        <v>89</v>
      </c>
      <c r="H178" s="1" t="str">
        <f>"20"</f>
        <v>20</v>
      </c>
      <c r="I178" s="1" t="str">
        <f>"0"</f>
        <v>0</v>
      </c>
    </row>
    <row r="179" spans="1:9">
      <c r="A179" t="s">
        <v>6415</v>
      </c>
      <c r="B179" t="s">
        <v>6416</v>
      </c>
      <c r="C179" t="s">
        <v>6417</v>
      </c>
      <c r="D179" t="s">
        <v>201</v>
      </c>
      <c r="E179" t="s">
        <v>6418</v>
      </c>
      <c r="F179" t="s">
        <v>6419</v>
      </c>
      <c r="G179" t="s">
        <v>21</v>
      </c>
      <c r="H179" s="1" t="str">
        <f>"30"</f>
        <v>30</v>
      </c>
      <c r="I179" s="1">
        <v>16</v>
      </c>
    </row>
    <row r="180" spans="1:9">
      <c r="A180" t="s">
        <v>1447</v>
      </c>
      <c r="B180" t="s">
        <v>1448</v>
      </c>
      <c r="C180" t="s">
        <v>1449</v>
      </c>
      <c r="D180" t="s">
        <v>54</v>
      </c>
      <c r="E180" t="s">
        <v>1450</v>
      </c>
      <c r="F180" t="s">
        <v>1451</v>
      </c>
      <c r="G180" t="s">
        <v>89</v>
      </c>
      <c r="H180" s="1">
        <v>25</v>
      </c>
      <c r="I180" s="1" t="str">
        <f>"0"</f>
        <v>0</v>
      </c>
    </row>
    <row r="181" spans="1:9">
      <c r="A181" t="s">
        <v>5640</v>
      </c>
      <c r="B181" t="s">
        <v>5641</v>
      </c>
      <c r="C181" t="s">
        <v>5642</v>
      </c>
      <c r="D181" t="s">
        <v>287</v>
      </c>
      <c r="E181" t="s">
        <v>5643</v>
      </c>
      <c r="F181" t="s">
        <v>5644</v>
      </c>
      <c r="G181" t="s">
        <v>89</v>
      </c>
      <c r="H181" s="1">
        <v>121</v>
      </c>
      <c r="I181" s="1" t="str">
        <f>"0"</f>
        <v>0</v>
      </c>
    </row>
    <row r="182" spans="1:9">
      <c r="A182" t="s">
        <v>5645</v>
      </c>
      <c r="B182" t="s">
        <v>5646</v>
      </c>
      <c r="C182" t="s">
        <v>5647</v>
      </c>
      <c r="D182" t="s">
        <v>287</v>
      </c>
      <c r="E182" t="s">
        <v>5648</v>
      </c>
      <c r="F182" t="s">
        <v>5649</v>
      </c>
      <c r="G182" t="s">
        <v>89</v>
      </c>
      <c r="H182" s="1">
        <v>94</v>
      </c>
      <c r="I182" s="1" t="str">
        <f>"0"</f>
        <v>0</v>
      </c>
    </row>
    <row r="183" spans="1:9">
      <c r="A183" t="s">
        <v>3108</v>
      </c>
      <c r="B183" t="s">
        <v>3109</v>
      </c>
      <c r="C183" t="s">
        <v>3110</v>
      </c>
      <c r="D183" t="s">
        <v>793</v>
      </c>
      <c r="E183" t="s">
        <v>3111</v>
      </c>
      <c r="F183" t="s">
        <v>3112</v>
      </c>
      <c r="G183" t="s">
        <v>21</v>
      </c>
      <c r="H183" s="1" t="str">
        <f>"50"</f>
        <v>50</v>
      </c>
      <c r="I183" s="1">
        <v>16</v>
      </c>
    </row>
    <row r="184" spans="1:9">
      <c r="A184" t="s">
        <v>431</v>
      </c>
      <c r="B184" t="s">
        <v>432</v>
      </c>
      <c r="C184" t="s">
        <v>433</v>
      </c>
      <c r="D184" t="s">
        <v>86</v>
      </c>
      <c r="E184" t="str">
        <f>"06040"</f>
        <v>06040</v>
      </c>
      <c r="F184" t="s">
        <v>434</v>
      </c>
      <c r="G184" t="s">
        <v>89</v>
      </c>
      <c r="H184" s="1">
        <v>35</v>
      </c>
      <c r="I184" s="1" t="str">
        <f>"0"</f>
        <v>0</v>
      </c>
    </row>
    <row r="185" spans="1:9">
      <c r="A185" t="s">
        <v>3994</v>
      </c>
      <c r="B185" t="s">
        <v>3995</v>
      </c>
      <c r="C185" t="s">
        <v>3996</v>
      </c>
      <c r="D185" t="s">
        <v>641</v>
      </c>
      <c r="E185" t="str">
        <f>"06450"</f>
        <v>06450</v>
      </c>
      <c r="F185" t="s">
        <v>3997</v>
      </c>
      <c r="G185" t="s">
        <v>502</v>
      </c>
      <c r="H185" s="1">
        <v>32</v>
      </c>
      <c r="I185" s="1" t="str">
        <f>"0"</f>
        <v>0</v>
      </c>
    </row>
    <row r="186" spans="1:9">
      <c r="A186" t="s">
        <v>6705</v>
      </c>
      <c r="B186" t="s">
        <v>6706</v>
      </c>
      <c r="C186" t="s">
        <v>6707</v>
      </c>
      <c r="D186" t="s">
        <v>201</v>
      </c>
      <c r="E186" t="s">
        <v>6708</v>
      </c>
      <c r="F186" t="s">
        <v>5903</v>
      </c>
      <c r="G186" t="s">
        <v>119</v>
      </c>
      <c r="H186" s="1" t="str">
        <f>"10"</f>
        <v>10</v>
      </c>
      <c r="I186" s="1" t="str">
        <f>"10"</f>
        <v>10</v>
      </c>
    </row>
    <row r="187" spans="1:9">
      <c r="A187" t="s">
        <v>5899</v>
      </c>
      <c r="B187" t="s">
        <v>5900</v>
      </c>
      <c r="C187" t="s">
        <v>5901</v>
      </c>
      <c r="D187" t="s">
        <v>201</v>
      </c>
      <c r="E187" t="s">
        <v>5902</v>
      </c>
      <c r="F187" t="s">
        <v>5903</v>
      </c>
      <c r="G187" t="s">
        <v>5904</v>
      </c>
      <c r="H187" s="1">
        <v>22</v>
      </c>
      <c r="I187" s="1">
        <v>14</v>
      </c>
    </row>
    <row r="188" spans="1:9">
      <c r="A188" t="s">
        <v>3158</v>
      </c>
      <c r="B188" t="s">
        <v>3159</v>
      </c>
      <c r="C188" t="s">
        <v>3160</v>
      </c>
      <c r="D188" t="s">
        <v>201</v>
      </c>
      <c r="E188" t="str">
        <f>"06513"</f>
        <v>06513</v>
      </c>
      <c r="F188" t="s">
        <v>3161</v>
      </c>
      <c r="G188" t="s">
        <v>89</v>
      </c>
      <c r="H188" s="1" t="str">
        <f>"40"</f>
        <v>40</v>
      </c>
      <c r="I188" s="1" t="str">
        <f>"0"</f>
        <v>0</v>
      </c>
    </row>
    <row r="189" spans="1:9">
      <c r="A189" t="s">
        <v>258</v>
      </c>
      <c r="B189" t="s">
        <v>259</v>
      </c>
      <c r="C189" t="s">
        <v>260</v>
      </c>
      <c r="D189" t="s">
        <v>40</v>
      </c>
      <c r="E189" t="s">
        <v>261</v>
      </c>
      <c r="F189" t="s">
        <v>262</v>
      </c>
      <c r="G189" t="s">
        <v>89</v>
      </c>
      <c r="H189" s="1" t="str">
        <f>"30"</f>
        <v>30</v>
      </c>
      <c r="I189" s="1" t="str">
        <f>"0"</f>
        <v>0</v>
      </c>
    </row>
    <row r="190" spans="1:9">
      <c r="A190" t="s">
        <v>3590</v>
      </c>
      <c r="B190" t="s">
        <v>3591</v>
      </c>
      <c r="C190" t="s">
        <v>3592</v>
      </c>
      <c r="D190" t="s">
        <v>246</v>
      </c>
      <c r="E190" t="s">
        <v>3593</v>
      </c>
      <c r="F190" t="s">
        <v>3594</v>
      </c>
      <c r="G190" t="s">
        <v>269</v>
      </c>
      <c r="H190" s="1">
        <v>39</v>
      </c>
      <c r="I190" s="1">
        <v>12</v>
      </c>
    </row>
    <row r="191" spans="1:9">
      <c r="A191" t="s">
        <v>2037</v>
      </c>
      <c r="B191" t="s">
        <v>2038</v>
      </c>
      <c r="C191" t="s">
        <v>2039</v>
      </c>
      <c r="D191" t="s">
        <v>229</v>
      </c>
      <c r="E191" t="str">
        <f>"06410"</f>
        <v>06410</v>
      </c>
      <c r="F191" t="s">
        <v>2040</v>
      </c>
      <c r="G191" t="s">
        <v>82</v>
      </c>
      <c r="H191" s="1">
        <v>69</v>
      </c>
      <c r="I191" s="1" t="str">
        <f>"0"</f>
        <v>0</v>
      </c>
    </row>
    <row r="192" spans="1:9">
      <c r="A192" t="s">
        <v>6135</v>
      </c>
      <c r="B192" t="s">
        <v>6136</v>
      </c>
      <c r="C192" t="s">
        <v>6137</v>
      </c>
      <c r="D192" t="s">
        <v>374</v>
      </c>
      <c r="E192" t="s">
        <v>6138</v>
      </c>
      <c r="F192" t="s">
        <v>2536</v>
      </c>
      <c r="G192" t="s">
        <v>89</v>
      </c>
      <c r="H192" s="1" t="str">
        <f>"140"</f>
        <v>140</v>
      </c>
      <c r="I192" s="1" t="str">
        <f>"0"</f>
        <v>0</v>
      </c>
    </row>
    <row r="193" spans="1:9">
      <c r="A193" t="s">
        <v>4129</v>
      </c>
      <c r="B193" t="s">
        <v>4130</v>
      </c>
      <c r="C193" t="s">
        <v>4131</v>
      </c>
      <c r="D193" t="s">
        <v>845</v>
      </c>
      <c r="E193" t="str">
        <f>"06340"</f>
        <v>06340</v>
      </c>
      <c r="F193" t="s">
        <v>4132</v>
      </c>
      <c r="G193" t="s">
        <v>197</v>
      </c>
      <c r="H193" s="1">
        <v>45</v>
      </c>
      <c r="I193" s="1">
        <v>24</v>
      </c>
    </row>
    <row r="194" spans="1:9">
      <c r="A194" t="s">
        <v>2508</v>
      </c>
      <c r="B194" t="s">
        <v>2509</v>
      </c>
      <c r="C194" t="s">
        <v>707</v>
      </c>
      <c r="D194" t="s">
        <v>229</v>
      </c>
      <c r="E194" t="s">
        <v>708</v>
      </c>
      <c r="F194" t="s">
        <v>713</v>
      </c>
      <c r="G194" t="s">
        <v>119</v>
      </c>
      <c r="H194" s="1">
        <v>64</v>
      </c>
      <c r="I194" s="1" t="str">
        <f>"0"</f>
        <v>0</v>
      </c>
    </row>
    <row r="195" spans="1:9">
      <c r="A195" t="s">
        <v>4152</v>
      </c>
      <c r="B195" t="s">
        <v>4153</v>
      </c>
      <c r="C195" t="s">
        <v>4154</v>
      </c>
      <c r="D195" t="s">
        <v>229</v>
      </c>
      <c r="E195" t="s">
        <v>4155</v>
      </c>
      <c r="F195" t="s">
        <v>4156</v>
      </c>
      <c r="G195" t="s">
        <v>502</v>
      </c>
      <c r="H195" s="1">
        <v>31</v>
      </c>
      <c r="I195" s="1" t="str">
        <f>"0"</f>
        <v>0</v>
      </c>
    </row>
    <row r="196" spans="1:9">
      <c r="A196" t="s">
        <v>709</v>
      </c>
      <c r="B196" t="s">
        <v>710</v>
      </c>
      <c r="C196" t="s">
        <v>711</v>
      </c>
      <c r="D196" t="s">
        <v>229</v>
      </c>
      <c r="E196" t="s">
        <v>712</v>
      </c>
      <c r="F196" t="s">
        <v>713</v>
      </c>
      <c r="G196" t="s">
        <v>82</v>
      </c>
      <c r="H196" s="1" t="str">
        <f>"90"</f>
        <v>90</v>
      </c>
      <c r="I196" s="1" t="str">
        <f>"0"</f>
        <v>0</v>
      </c>
    </row>
    <row r="197" spans="1:9">
      <c r="A197" t="s">
        <v>3967</v>
      </c>
      <c r="B197" t="s">
        <v>3968</v>
      </c>
      <c r="C197" t="s">
        <v>3969</v>
      </c>
      <c r="D197" t="s">
        <v>190</v>
      </c>
      <c r="E197" t="s">
        <v>3970</v>
      </c>
      <c r="F197" t="s">
        <v>3971</v>
      </c>
      <c r="G197" t="s">
        <v>3972</v>
      </c>
      <c r="H197" s="1">
        <v>186</v>
      </c>
      <c r="I197" s="1" t="str">
        <f>"0"</f>
        <v>0</v>
      </c>
    </row>
    <row r="198" spans="1:9">
      <c r="A198" t="s">
        <v>1452</v>
      </c>
      <c r="B198" t="s">
        <v>1453</v>
      </c>
      <c r="C198" t="s">
        <v>1454</v>
      </c>
      <c r="D198" t="s">
        <v>1455</v>
      </c>
      <c r="E198" t="str">
        <f>"06417"</f>
        <v>06417</v>
      </c>
      <c r="F198" t="s">
        <v>1456</v>
      </c>
      <c r="G198" t="s">
        <v>89</v>
      </c>
      <c r="H198" s="1">
        <v>16</v>
      </c>
      <c r="I198" s="1" t="str">
        <f>"0"</f>
        <v>0</v>
      </c>
    </row>
    <row r="199" spans="1:9">
      <c r="A199" t="s">
        <v>887</v>
      </c>
      <c r="B199" t="s">
        <v>888</v>
      </c>
      <c r="C199" t="s">
        <v>889</v>
      </c>
      <c r="D199" t="s">
        <v>86</v>
      </c>
      <c r="E199" t="s">
        <v>890</v>
      </c>
      <c r="F199" t="s">
        <v>891</v>
      </c>
      <c r="G199" t="s">
        <v>89</v>
      </c>
      <c r="H199" s="1">
        <v>45</v>
      </c>
      <c r="I199" s="1" t="str">
        <f>"0"</f>
        <v>0</v>
      </c>
    </row>
    <row r="200" spans="1:9">
      <c r="A200" t="s">
        <v>5520</v>
      </c>
      <c r="B200" t="s">
        <v>5521</v>
      </c>
      <c r="C200" t="s">
        <v>5522</v>
      </c>
      <c r="D200" t="s">
        <v>374</v>
      </c>
      <c r="E200" t="s">
        <v>5523</v>
      </c>
      <c r="F200" t="s">
        <v>5524</v>
      </c>
      <c r="G200" t="s">
        <v>21</v>
      </c>
      <c r="H200" s="1">
        <v>197</v>
      </c>
      <c r="I200" s="1">
        <v>56</v>
      </c>
    </row>
    <row r="201" spans="1:9">
      <c r="A201" t="s">
        <v>4042</v>
      </c>
      <c r="B201" t="s">
        <v>4043</v>
      </c>
      <c r="C201" t="s">
        <v>4044</v>
      </c>
      <c r="D201" t="s">
        <v>1877</v>
      </c>
      <c r="E201" t="s">
        <v>4045</v>
      </c>
      <c r="F201" t="s">
        <v>4046</v>
      </c>
      <c r="G201" t="s">
        <v>197</v>
      </c>
      <c r="H201" s="1">
        <v>128</v>
      </c>
      <c r="I201" s="1">
        <v>16</v>
      </c>
    </row>
    <row r="202" spans="1:9">
      <c r="A202" t="s">
        <v>727</v>
      </c>
      <c r="B202" t="s">
        <v>728</v>
      </c>
      <c r="C202" t="s">
        <v>729</v>
      </c>
      <c r="D202" t="s">
        <v>557</v>
      </c>
      <c r="E202" t="s">
        <v>730</v>
      </c>
      <c r="F202" t="s">
        <v>731</v>
      </c>
      <c r="G202" t="s">
        <v>732</v>
      </c>
      <c r="H202" s="1" t="str">
        <f>"110"</f>
        <v>110</v>
      </c>
      <c r="I202" s="1">
        <v>24</v>
      </c>
    </row>
    <row r="203" spans="1:9">
      <c r="A203" t="s">
        <v>733</v>
      </c>
      <c r="B203" t="s">
        <v>734</v>
      </c>
      <c r="C203" t="s">
        <v>735</v>
      </c>
      <c r="D203" t="s">
        <v>180</v>
      </c>
      <c r="E203" t="str">
        <f>"06405"</f>
        <v>06405</v>
      </c>
      <c r="F203" t="s">
        <v>736</v>
      </c>
      <c r="G203" t="s">
        <v>106</v>
      </c>
      <c r="H203" s="1" t="str">
        <f>"70"</f>
        <v>70</v>
      </c>
      <c r="I203" s="1" t="str">
        <f>"40"</f>
        <v>40</v>
      </c>
    </row>
    <row r="204" spans="1:9">
      <c r="A204" t="s">
        <v>2137</v>
      </c>
      <c r="B204" t="s">
        <v>2138</v>
      </c>
      <c r="C204" t="s">
        <v>2139</v>
      </c>
      <c r="D204" t="s">
        <v>484</v>
      </c>
      <c r="E204" t="s">
        <v>2140</v>
      </c>
      <c r="F204" t="s">
        <v>2141</v>
      </c>
      <c r="G204" t="s">
        <v>827</v>
      </c>
      <c r="H204" s="1">
        <v>65</v>
      </c>
      <c r="I204" s="1" t="str">
        <f>"0"</f>
        <v>0</v>
      </c>
    </row>
    <row r="205" spans="1:9">
      <c r="A205" t="s">
        <v>2071</v>
      </c>
      <c r="B205" t="s">
        <v>2072</v>
      </c>
      <c r="C205" t="s">
        <v>2073</v>
      </c>
      <c r="D205" t="s">
        <v>2068</v>
      </c>
      <c r="E205" t="s">
        <v>2074</v>
      </c>
      <c r="F205" t="s">
        <v>2075</v>
      </c>
      <c r="G205" t="s">
        <v>119</v>
      </c>
      <c r="H205" s="1" t="str">
        <f>"20"</f>
        <v>20</v>
      </c>
      <c r="I205" s="1" t="str">
        <f>"0"</f>
        <v>0</v>
      </c>
    </row>
    <row r="206" spans="1:9">
      <c r="A206" t="s">
        <v>371</v>
      </c>
      <c r="B206" t="s">
        <v>372</v>
      </c>
      <c r="C206" t="s">
        <v>373</v>
      </c>
      <c r="D206" t="s">
        <v>374</v>
      </c>
      <c r="E206" t="s">
        <v>375</v>
      </c>
      <c r="F206" t="s">
        <v>376</v>
      </c>
      <c r="G206" t="s">
        <v>69</v>
      </c>
      <c r="H206" s="1" t="str">
        <f>"40"</f>
        <v>40</v>
      </c>
      <c r="I206" s="1" t="str">
        <f>"20"</f>
        <v>20</v>
      </c>
    </row>
    <row r="207" spans="1:9">
      <c r="A207" t="s">
        <v>3083</v>
      </c>
      <c r="B207" t="s">
        <v>3084</v>
      </c>
      <c r="C207" t="s">
        <v>3085</v>
      </c>
      <c r="D207" t="s">
        <v>3086</v>
      </c>
      <c r="E207" t="str">
        <f>"06258"</f>
        <v>06258</v>
      </c>
      <c r="F207" t="s">
        <v>3087</v>
      </c>
      <c r="G207" t="s">
        <v>76</v>
      </c>
      <c r="H207" s="1">
        <v>32</v>
      </c>
      <c r="I207" s="1">
        <v>12</v>
      </c>
    </row>
    <row r="208" spans="1:9">
      <c r="A208" t="s">
        <v>948</v>
      </c>
      <c r="B208" t="s">
        <v>949</v>
      </c>
      <c r="C208" t="s">
        <v>950</v>
      </c>
      <c r="D208" t="s">
        <v>951</v>
      </c>
      <c r="E208" t="s">
        <v>952</v>
      </c>
      <c r="F208" t="s">
        <v>953</v>
      </c>
      <c r="G208" t="s">
        <v>21</v>
      </c>
      <c r="H208" s="1">
        <v>149</v>
      </c>
      <c r="I208" s="1">
        <v>62</v>
      </c>
    </row>
    <row r="209" spans="1:9">
      <c r="A209" t="s">
        <v>892</v>
      </c>
      <c r="B209" t="s">
        <v>893</v>
      </c>
      <c r="C209" t="s">
        <v>894</v>
      </c>
      <c r="D209" t="s">
        <v>895</v>
      </c>
      <c r="E209" t="s">
        <v>896</v>
      </c>
      <c r="F209" t="s">
        <v>897</v>
      </c>
      <c r="G209" t="s">
        <v>154</v>
      </c>
      <c r="H209" s="1" t="str">
        <f>"60"</f>
        <v>60</v>
      </c>
      <c r="I209" s="1" t="str">
        <f>"0"</f>
        <v>0</v>
      </c>
    </row>
    <row r="210" spans="1:9">
      <c r="A210" t="s">
        <v>2214</v>
      </c>
      <c r="B210" t="s">
        <v>2215</v>
      </c>
      <c r="C210" t="s">
        <v>2216</v>
      </c>
      <c r="D210" t="s">
        <v>246</v>
      </c>
      <c r="E210" t="str">
        <f>"06807"</f>
        <v>06807</v>
      </c>
      <c r="F210" t="s">
        <v>2217</v>
      </c>
      <c r="G210" t="s">
        <v>82</v>
      </c>
      <c r="H210" s="1">
        <v>75</v>
      </c>
      <c r="I210" s="1" t="str">
        <f>"0"</f>
        <v>0</v>
      </c>
    </row>
    <row r="211" spans="1:9">
      <c r="A211" t="s">
        <v>1680</v>
      </c>
      <c r="B211" t="s">
        <v>1681</v>
      </c>
      <c r="C211" t="s">
        <v>1682</v>
      </c>
      <c r="D211" t="s">
        <v>1335</v>
      </c>
      <c r="E211" t="s">
        <v>1683</v>
      </c>
      <c r="F211" t="s">
        <v>1684</v>
      </c>
      <c r="G211" t="s">
        <v>35</v>
      </c>
      <c r="H211" s="1">
        <v>79</v>
      </c>
      <c r="I211" s="1">
        <v>8</v>
      </c>
    </row>
    <row r="212" spans="1:9">
      <c r="A212" t="s">
        <v>3013</v>
      </c>
      <c r="B212" t="s">
        <v>3014</v>
      </c>
      <c r="C212" t="s">
        <v>3015</v>
      </c>
      <c r="D212" t="s">
        <v>3016</v>
      </c>
      <c r="E212" t="str">
        <f>"06089"</f>
        <v>06089</v>
      </c>
      <c r="F212" t="s">
        <v>3017</v>
      </c>
      <c r="G212" t="s">
        <v>1348</v>
      </c>
      <c r="H212" s="1" t="str">
        <f>"80"</f>
        <v>80</v>
      </c>
      <c r="I212" s="1">
        <v>43</v>
      </c>
    </row>
    <row r="213" spans="1:9">
      <c r="A213" t="s">
        <v>898</v>
      </c>
      <c r="B213" t="s">
        <v>899</v>
      </c>
      <c r="C213" t="s">
        <v>856</v>
      </c>
      <c r="D213" t="s">
        <v>510</v>
      </c>
      <c r="E213" t="str">
        <f>"06880"</f>
        <v>06880</v>
      </c>
      <c r="F213" t="s">
        <v>900</v>
      </c>
      <c r="G213" t="s">
        <v>197</v>
      </c>
      <c r="H213" s="1">
        <v>72</v>
      </c>
      <c r="I213" s="1">
        <v>32</v>
      </c>
    </row>
    <row r="214" spans="1:9">
      <c r="A214" t="s">
        <v>5397</v>
      </c>
      <c r="B214" t="s">
        <v>5398</v>
      </c>
      <c r="C214" t="s">
        <v>5399</v>
      </c>
      <c r="D214" t="s">
        <v>287</v>
      </c>
      <c r="E214" t="s">
        <v>5400</v>
      </c>
      <c r="F214" t="s">
        <v>5401</v>
      </c>
      <c r="G214" t="s">
        <v>21</v>
      </c>
      <c r="H214" s="1">
        <v>104</v>
      </c>
      <c r="I214" s="1">
        <v>64</v>
      </c>
    </row>
    <row r="215" spans="1:9">
      <c r="A215" t="s">
        <v>2259</v>
      </c>
      <c r="B215" t="s">
        <v>2260</v>
      </c>
      <c r="C215" t="s">
        <v>2261</v>
      </c>
      <c r="D215" t="s">
        <v>229</v>
      </c>
      <c r="E215" t="str">
        <f>"06410"</f>
        <v>06410</v>
      </c>
      <c r="F215" t="s">
        <v>2262</v>
      </c>
      <c r="G215" t="s">
        <v>394</v>
      </c>
      <c r="H215" s="1">
        <v>74</v>
      </c>
      <c r="I215" s="1">
        <v>32</v>
      </c>
    </row>
    <row r="216" spans="1:9">
      <c r="A216" t="s">
        <v>3405</v>
      </c>
      <c r="B216" t="s">
        <v>3406</v>
      </c>
      <c r="C216" t="s">
        <v>3407</v>
      </c>
      <c r="D216" t="s">
        <v>12</v>
      </c>
      <c r="E216" t="s">
        <v>3408</v>
      </c>
      <c r="F216" t="s">
        <v>3409</v>
      </c>
      <c r="G216" t="s">
        <v>936</v>
      </c>
      <c r="H216" s="1">
        <v>146</v>
      </c>
      <c r="I216" s="1">
        <v>32</v>
      </c>
    </row>
    <row r="217" spans="1:9">
      <c r="A217" t="s">
        <v>4264</v>
      </c>
      <c r="B217" t="s">
        <v>4265</v>
      </c>
      <c r="C217" t="s">
        <v>4266</v>
      </c>
      <c r="D217" t="s">
        <v>246</v>
      </c>
      <c r="E217" t="s">
        <v>4267</v>
      </c>
      <c r="F217" t="s">
        <v>4268</v>
      </c>
      <c r="G217" t="s">
        <v>197</v>
      </c>
      <c r="H217" s="1">
        <v>61</v>
      </c>
      <c r="I217" s="1" t="str">
        <f>"40"</f>
        <v>40</v>
      </c>
    </row>
    <row r="218" spans="1:9">
      <c r="A218" t="s">
        <v>3436</v>
      </c>
      <c r="B218" t="s">
        <v>3437</v>
      </c>
      <c r="C218" t="s">
        <v>3438</v>
      </c>
      <c r="D218" t="s">
        <v>1037</v>
      </c>
      <c r="E218" t="s">
        <v>3439</v>
      </c>
      <c r="F218" t="s">
        <v>3440</v>
      </c>
      <c r="G218" t="s">
        <v>197</v>
      </c>
      <c r="H218" s="1">
        <v>112</v>
      </c>
      <c r="I218" s="1">
        <v>56</v>
      </c>
    </row>
    <row r="219" spans="1:9">
      <c r="A219" t="s">
        <v>2754</v>
      </c>
      <c r="B219" t="s">
        <v>2755</v>
      </c>
      <c r="C219" t="s">
        <v>2756</v>
      </c>
      <c r="D219" t="s">
        <v>1124</v>
      </c>
      <c r="E219" t="str">
        <f>"06897"</f>
        <v>06897</v>
      </c>
      <c r="F219" t="s">
        <v>2757</v>
      </c>
      <c r="G219" t="s">
        <v>160</v>
      </c>
      <c r="H219" s="1">
        <v>96</v>
      </c>
      <c r="I219" s="1">
        <v>24</v>
      </c>
    </row>
    <row r="220" spans="1:9">
      <c r="A220" t="s">
        <v>2246</v>
      </c>
      <c r="B220" t="s">
        <v>2247</v>
      </c>
      <c r="C220" t="s">
        <v>2248</v>
      </c>
      <c r="D220" t="s">
        <v>546</v>
      </c>
      <c r="E220" t="str">
        <f>"06525"</f>
        <v>06525</v>
      </c>
      <c r="F220" t="s">
        <v>2249</v>
      </c>
      <c r="G220" t="s">
        <v>936</v>
      </c>
      <c r="H220" s="1">
        <v>33</v>
      </c>
      <c r="I220" s="1">
        <v>16</v>
      </c>
    </row>
    <row r="221" spans="1:9">
      <c r="A221" t="s">
        <v>3093</v>
      </c>
      <c r="B221" t="s">
        <v>3094</v>
      </c>
      <c r="C221" t="s">
        <v>3095</v>
      </c>
      <c r="D221" t="s">
        <v>546</v>
      </c>
      <c r="E221" t="s">
        <v>3096</v>
      </c>
      <c r="F221" t="s">
        <v>3097</v>
      </c>
      <c r="G221" t="s">
        <v>294</v>
      </c>
      <c r="H221" s="1">
        <v>76</v>
      </c>
      <c r="I221" s="1">
        <v>16</v>
      </c>
    </row>
    <row r="222" spans="1:9">
      <c r="A222" t="s">
        <v>6511</v>
      </c>
      <c r="B222" t="s">
        <v>6512</v>
      </c>
      <c r="C222" t="s">
        <v>3666</v>
      </c>
      <c r="D222" t="s">
        <v>2068</v>
      </c>
      <c r="E222" t="s">
        <v>3667</v>
      </c>
      <c r="F222" t="s">
        <v>6513</v>
      </c>
      <c r="G222" t="s">
        <v>119</v>
      </c>
      <c r="H222" s="1">
        <v>28</v>
      </c>
    </row>
    <row r="223" spans="1:9">
      <c r="A223" t="s">
        <v>4440</v>
      </c>
      <c r="B223" t="s">
        <v>4441</v>
      </c>
      <c r="C223" t="s">
        <v>4442</v>
      </c>
      <c r="D223" t="s">
        <v>56</v>
      </c>
      <c r="E223" t="s">
        <v>4443</v>
      </c>
      <c r="F223" t="s">
        <v>4444</v>
      </c>
      <c r="G223" t="s">
        <v>21</v>
      </c>
      <c r="H223" s="1">
        <v>62</v>
      </c>
      <c r="I223" s="1">
        <v>24</v>
      </c>
    </row>
    <row r="224" spans="1:9">
      <c r="A224" t="s">
        <v>842</v>
      </c>
      <c r="B224" t="s">
        <v>843</v>
      </c>
      <c r="C224" t="s">
        <v>844</v>
      </c>
      <c r="D224" t="s">
        <v>845</v>
      </c>
      <c r="E224" t="s">
        <v>846</v>
      </c>
      <c r="F224" t="s">
        <v>847</v>
      </c>
      <c r="G224" t="s">
        <v>21</v>
      </c>
      <c r="H224" s="1">
        <v>49</v>
      </c>
      <c r="I224" s="1">
        <v>24</v>
      </c>
    </row>
    <row r="225" spans="1:9">
      <c r="A225" t="s">
        <v>280</v>
      </c>
      <c r="B225" t="s">
        <v>281</v>
      </c>
      <c r="C225" t="s">
        <v>282</v>
      </c>
      <c r="D225" t="s">
        <v>201</v>
      </c>
      <c r="E225" t="str">
        <f>"06511"</f>
        <v>06511</v>
      </c>
      <c r="F225" t="s">
        <v>283</v>
      </c>
      <c r="G225" t="s">
        <v>89</v>
      </c>
      <c r="H225" s="1" t="str">
        <f>"30"</f>
        <v>30</v>
      </c>
      <c r="I225" s="1" t="str">
        <f>"0"</f>
        <v>0</v>
      </c>
    </row>
    <row r="226" spans="1:9">
      <c r="A226" t="s">
        <v>905</v>
      </c>
      <c r="B226" t="s">
        <v>906</v>
      </c>
      <c r="C226" t="s">
        <v>907</v>
      </c>
      <c r="D226" t="s">
        <v>908</v>
      </c>
      <c r="E226" t="s">
        <v>909</v>
      </c>
      <c r="F226" t="s">
        <v>910</v>
      </c>
      <c r="G226" t="s">
        <v>21</v>
      </c>
      <c r="H226" s="1">
        <v>93</v>
      </c>
      <c r="I226" s="1">
        <v>38</v>
      </c>
    </row>
    <row r="227" spans="1:9">
      <c r="A227" t="s">
        <v>2593</v>
      </c>
      <c r="B227" t="s">
        <v>2594</v>
      </c>
      <c r="C227" t="s">
        <v>2595</v>
      </c>
      <c r="D227" t="s">
        <v>255</v>
      </c>
      <c r="E227" t="str">
        <f>"06071"</f>
        <v>06071</v>
      </c>
      <c r="F227" t="s">
        <v>2596</v>
      </c>
      <c r="G227" t="s">
        <v>89</v>
      </c>
      <c r="H227" s="1" t="str">
        <f>"40"</f>
        <v>40</v>
      </c>
      <c r="I227" s="1" t="str">
        <f>"0"</f>
        <v>0</v>
      </c>
    </row>
    <row r="228" spans="1:9">
      <c r="A228" t="s">
        <v>4301</v>
      </c>
      <c r="B228" t="s">
        <v>4302</v>
      </c>
      <c r="C228" t="s">
        <v>4303</v>
      </c>
      <c r="D228" t="s">
        <v>492</v>
      </c>
      <c r="E228" t="str">
        <f>"06339"</f>
        <v>06339</v>
      </c>
      <c r="F228" t="s">
        <v>4304</v>
      </c>
      <c r="G228" t="s">
        <v>21</v>
      </c>
      <c r="H228" s="1">
        <v>46</v>
      </c>
      <c r="I228" s="1">
        <v>32</v>
      </c>
    </row>
    <row r="229" spans="1:9">
      <c r="A229" t="s">
        <v>2405</v>
      </c>
      <c r="B229" t="s">
        <v>2406</v>
      </c>
      <c r="C229" t="s">
        <v>2407</v>
      </c>
      <c r="D229" t="s">
        <v>374</v>
      </c>
      <c r="E229" t="s">
        <v>2408</v>
      </c>
      <c r="F229" t="s">
        <v>2409</v>
      </c>
      <c r="G229" t="s">
        <v>2410</v>
      </c>
      <c r="H229" s="1">
        <v>104</v>
      </c>
      <c r="I229" s="1" t="str">
        <f>"0"</f>
        <v>0</v>
      </c>
    </row>
    <row r="230" spans="1:9">
      <c r="A230" t="s">
        <v>2416</v>
      </c>
      <c r="B230" t="s">
        <v>2417</v>
      </c>
      <c r="C230" t="s">
        <v>2418</v>
      </c>
      <c r="D230" t="s">
        <v>164</v>
      </c>
      <c r="E230" t="s">
        <v>2419</v>
      </c>
      <c r="F230" t="s">
        <v>2420</v>
      </c>
      <c r="G230" t="s">
        <v>21</v>
      </c>
      <c r="H230" s="1">
        <v>164</v>
      </c>
      <c r="I230" s="1">
        <v>62</v>
      </c>
    </row>
    <row r="231" spans="1:9">
      <c r="A231" t="s">
        <v>2852</v>
      </c>
      <c r="B231" t="s">
        <v>2853</v>
      </c>
      <c r="C231" t="s">
        <v>2854</v>
      </c>
      <c r="D231" t="s">
        <v>535</v>
      </c>
      <c r="E231" t="str">
        <f>"06798"</f>
        <v>06798</v>
      </c>
      <c r="F231" t="s">
        <v>2855</v>
      </c>
      <c r="G231" t="s">
        <v>1308</v>
      </c>
      <c r="H231" s="1" t="str">
        <f>"20"</f>
        <v>20</v>
      </c>
      <c r="I231" s="1">
        <v>4</v>
      </c>
    </row>
    <row r="232" spans="1:9">
      <c r="A232" t="s">
        <v>1239</v>
      </c>
      <c r="B232" t="s">
        <v>1240</v>
      </c>
      <c r="C232" t="s">
        <v>1241</v>
      </c>
      <c r="D232" t="s">
        <v>510</v>
      </c>
      <c r="E232" t="str">
        <f>"06880"</f>
        <v>06880</v>
      </c>
      <c r="F232" t="s">
        <v>1242</v>
      </c>
      <c r="G232" t="s">
        <v>269</v>
      </c>
      <c r="H232" s="1" t="str">
        <f>"80"</f>
        <v>80</v>
      </c>
      <c r="I232" s="1">
        <v>8</v>
      </c>
    </row>
    <row r="233" spans="1:9">
      <c r="A233" t="s">
        <v>367</v>
      </c>
      <c r="B233" t="s">
        <v>368</v>
      </c>
      <c r="C233" t="s">
        <v>369</v>
      </c>
      <c r="D233" t="s">
        <v>246</v>
      </c>
      <c r="E233" t="str">
        <f>"06830"</f>
        <v>06830</v>
      </c>
      <c r="F233" t="s">
        <v>370</v>
      </c>
      <c r="G233" t="s">
        <v>160</v>
      </c>
      <c r="H233" s="1">
        <v>127</v>
      </c>
      <c r="I233" s="1">
        <v>8</v>
      </c>
    </row>
    <row r="234" spans="1:9">
      <c r="A234" t="s">
        <v>1000</v>
      </c>
      <c r="B234" t="s">
        <v>1001</v>
      </c>
      <c r="C234" t="s">
        <v>1002</v>
      </c>
      <c r="D234" t="s">
        <v>1003</v>
      </c>
      <c r="E234" t="str">
        <f>"06478"</f>
        <v>06478</v>
      </c>
      <c r="F234" t="s">
        <v>1004</v>
      </c>
      <c r="G234" t="s">
        <v>89</v>
      </c>
      <c r="H234" s="1">
        <v>34</v>
      </c>
      <c r="I234" s="1" t="str">
        <f>"0"</f>
        <v>0</v>
      </c>
    </row>
    <row r="235" spans="1:9">
      <c r="A235" t="s">
        <v>3718</v>
      </c>
      <c r="B235" t="s">
        <v>3719</v>
      </c>
      <c r="C235" t="s">
        <v>3720</v>
      </c>
      <c r="D235" t="s">
        <v>3721</v>
      </c>
      <c r="E235" t="s">
        <v>3722</v>
      </c>
      <c r="F235" t="s">
        <v>3723</v>
      </c>
      <c r="G235" t="s">
        <v>394</v>
      </c>
      <c r="H235" s="1">
        <v>129</v>
      </c>
      <c r="I235" s="1" t="str">
        <f>"40"</f>
        <v>40</v>
      </c>
    </row>
    <row r="236" spans="1:9">
      <c r="A236" t="s">
        <v>4652</v>
      </c>
      <c r="B236" t="s">
        <v>4653</v>
      </c>
      <c r="C236" t="s">
        <v>4654</v>
      </c>
      <c r="D236" t="s">
        <v>391</v>
      </c>
      <c r="E236" t="str">
        <f>"06804"</f>
        <v>06804</v>
      </c>
      <c r="F236" t="s">
        <v>4655</v>
      </c>
      <c r="G236" t="s">
        <v>1348</v>
      </c>
      <c r="H236" s="1">
        <v>93</v>
      </c>
      <c r="I236" s="1" t="str">
        <f>"20"</f>
        <v>20</v>
      </c>
    </row>
    <row r="237" spans="1:9">
      <c r="A237" t="s">
        <v>1834</v>
      </c>
      <c r="B237" t="s">
        <v>1835</v>
      </c>
      <c r="C237" t="s">
        <v>1836</v>
      </c>
      <c r="D237" t="s">
        <v>1837</v>
      </c>
      <c r="E237" t="str">
        <f>"06612"</f>
        <v>06612</v>
      </c>
      <c r="F237" t="s">
        <v>1838</v>
      </c>
      <c r="G237" t="s">
        <v>160</v>
      </c>
      <c r="H237" s="1">
        <v>32</v>
      </c>
      <c r="I237" s="1">
        <v>8</v>
      </c>
    </row>
    <row r="238" spans="1:9">
      <c r="A238" t="s">
        <v>2890</v>
      </c>
      <c r="B238" t="s">
        <v>2891</v>
      </c>
      <c r="C238" t="s">
        <v>2892</v>
      </c>
      <c r="D238" t="s">
        <v>1455</v>
      </c>
      <c r="E238" t="str">
        <f>"06417"</f>
        <v>06417</v>
      </c>
      <c r="F238" t="s">
        <v>2893</v>
      </c>
      <c r="G238" t="s">
        <v>119</v>
      </c>
      <c r="H238" s="1">
        <v>48</v>
      </c>
      <c r="I238" s="1" t="str">
        <f>"0"</f>
        <v>0</v>
      </c>
    </row>
    <row r="239" spans="1:9">
      <c r="A239" t="s">
        <v>304</v>
      </c>
      <c r="B239" t="s">
        <v>305</v>
      </c>
      <c r="C239" t="s">
        <v>306</v>
      </c>
      <c r="D239" t="s">
        <v>46</v>
      </c>
      <c r="E239" t="str">
        <f>"06001"</f>
        <v>06001</v>
      </c>
      <c r="F239" t="s">
        <v>307</v>
      </c>
      <c r="G239" t="s">
        <v>160</v>
      </c>
      <c r="H239" s="1">
        <v>28</v>
      </c>
      <c r="I239" s="1">
        <v>8</v>
      </c>
    </row>
    <row r="240" spans="1:9">
      <c r="A240" t="s">
        <v>6547</v>
      </c>
      <c r="B240" t="s">
        <v>6548</v>
      </c>
      <c r="C240" t="s">
        <v>6549</v>
      </c>
      <c r="D240" t="s">
        <v>793</v>
      </c>
      <c r="E240" t="s">
        <v>6550</v>
      </c>
      <c r="F240" t="s">
        <v>4647</v>
      </c>
      <c r="G240" t="s">
        <v>560</v>
      </c>
      <c r="H240" s="1">
        <v>14</v>
      </c>
      <c r="I240" s="1">
        <v>14</v>
      </c>
    </row>
    <row r="241" spans="1:9">
      <c r="A241" t="s">
        <v>4643</v>
      </c>
      <c r="B241" t="s">
        <v>4644</v>
      </c>
      <c r="C241" t="s">
        <v>4645</v>
      </c>
      <c r="D241" t="s">
        <v>793</v>
      </c>
      <c r="E241" t="s">
        <v>4646</v>
      </c>
      <c r="F241" t="s">
        <v>4647</v>
      </c>
      <c r="G241" t="s">
        <v>197</v>
      </c>
      <c r="H241" s="1">
        <v>272</v>
      </c>
      <c r="I241" s="1">
        <v>32</v>
      </c>
    </row>
    <row r="242" spans="1:9">
      <c r="A242" t="s">
        <v>2900</v>
      </c>
      <c r="B242" t="s">
        <v>2901</v>
      </c>
      <c r="C242" t="s">
        <v>2902</v>
      </c>
      <c r="D242" t="s">
        <v>454</v>
      </c>
      <c r="E242" t="str">
        <f>"06443"</f>
        <v>06443</v>
      </c>
      <c r="F242" t="s">
        <v>2903</v>
      </c>
      <c r="G242" t="s">
        <v>502</v>
      </c>
      <c r="H242" s="1">
        <v>35</v>
      </c>
      <c r="I242" s="1" t="str">
        <f>"0"</f>
        <v>0</v>
      </c>
    </row>
    <row r="243" spans="1:9">
      <c r="A243" t="s">
        <v>4241</v>
      </c>
      <c r="B243" t="s">
        <v>4242</v>
      </c>
      <c r="C243" t="s">
        <v>4243</v>
      </c>
      <c r="D243" t="s">
        <v>190</v>
      </c>
      <c r="E243" t="s">
        <v>4244</v>
      </c>
      <c r="F243" t="s">
        <v>4245</v>
      </c>
      <c r="G243" t="s">
        <v>89</v>
      </c>
      <c r="H243" s="1" t="str">
        <f>"40"</f>
        <v>40</v>
      </c>
      <c r="I243" s="1" t="str">
        <f>"0"</f>
        <v>0</v>
      </c>
    </row>
    <row r="244" spans="1:9">
      <c r="A244" t="s">
        <v>5820</v>
      </c>
      <c r="B244" t="s">
        <v>5821</v>
      </c>
      <c r="C244" t="s">
        <v>5822</v>
      </c>
      <c r="D244" t="s">
        <v>190</v>
      </c>
      <c r="E244" t="s">
        <v>5823</v>
      </c>
      <c r="F244" t="s">
        <v>5824</v>
      </c>
      <c r="G244" t="s">
        <v>89</v>
      </c>
      <c r="H244" s="1" t="str">
        <f>"60"</f>
        <v>60</v>
      </c>
      <c r="I244" s="1" t="str">
        <f>"0"</f>
        <v>0</v>
      </c>
    </row>
    <row r="245" spans="1:9">
      <c r="A245" t="s">
        <v>6214</v>
      </c>
      <c r="B245" t="s">
        <v>6215</v>
      </c>
      <c r="C245" t="s">
        <v>6216</v>
      </c>
      <c r="D245" t="s">
        <v>190</v>
      </c>
      <c r="E245" t="s">
        <v>6217</v>
      </c>
      <c r="F245" t="s">
        <v>6218</v>
      </c>
      <c r="G245" t="s">
        <v>89</v>
      </c>
      <c r="H245" s="1" t="str">
        <f>"60"</f>
        <v>60</v>
      </c>
    </row>
    <row r="246" spans="1:9">
      <c r="A246" t="s">
        <v>4758</v>
      </c>
      <c r="B246" t="s">
        <v>4759</v>
      </c>
      <c r="C246" t="s">
        <v>4760</v>
      </c>
      <c r="D246" t="s">
        <v>190</v>
      </c>
      <c r="E246" t="s">
        <v>4761</v>
      </c>
      <c r="F246" t="s">
        <v>4762</v>
      </c>
      <c r="G246" t="s">
        <v>89</v>
      </c>
      <c r="H246" s="1" t="str">
        <f>"240"</f>
        <v>240</v>
      </c>
      <c r="I246" s="1" t="str">
        <f>"0"</f>
        <v>0</v>
      </c>
    </row>
    <row r="247" spans="1:9">
      <c r="A247" t="s">
        <v>3484</v>
      </c>
      <c r="B247" t="s">
        <v>3485</v>
      </c>
      <c r="C247" t="s">
        <v>3486</v>
      </c>
      <c r="D247" t="s">
        <v>190</v>
      </c>
      <c r="E247" t="s">
        <v>3487</v>
      </c>
      <c r="F247" t="s">
        <v>3488</v>
      </c>
      <c r="G247" t="s">
        <v>560</v>
      </c>
      <c r="H247" s="1">
        <v>32</v>
      </c>
      <c r="I247" s="1">
        <v>32</v>
      </c>
    </row>
    <row r="248" spans="1:9">
      <c r="A248" t="s">
        <v>383</v>
      </c>
      <c r="B248" t="s">
        <v>384</v>
      </c>
      <c r="C248" t="s">
        <v>385</v>
      </c>
      <c r="D248" t="s">
        <v>190</v>
      </c>
      <c r="E248" t="s">
        <v>386</v>
      </c>
      <c r="F248" t="s">
        <v>387</v>
      </c>
      <c r="G248" t="s">
        <v>197</v>
      </c>
      <c r="H248" s="1">
        <v>166</v>
      </c>
      <c r="I248" s="1">
        <v>16</v>
      </c>
    </row>
    <row r="249" spans="1:9">
      <c r="A249" t="s">
        <v>2951</v>
      </c>
      <c r="B249" t="s">
        <v>2952</v>
      </c>
      <c r="C249" t="s">
        <v>2953</v>
      </c>
      <c r="D249" t="s">
        <v>190</v>
      </c>
      <c r="E249" t="s">
        <v>2954</v>
      </c>
      <c r="F249" t="s">
        <v>2955</v>
      </c>
      <c r="G249" t="s">
        <v>89</v>
      </c>
      <c r="H249" s="1">
        <v>22</v>
      </c>
      <c r="I249" s="1" t="str">
        <f>"0"</f>
        <v>0</v>
      </c>
    </row>
    <row r="250" spans="1:9">
      <c r="A250" t="s">
        <v>2973</v>
      </c>
      <c r="B250" t="s">
        <v>2974</v>
      </c>
      <c r="C250" t="s">
        <v>2975</v>
      </c>
      <c r="D250" t="s">
        <v>190</v>
      </c>
      <c r="E250" t="s">
        <v>2976</v>
      </c>
      <c r="F250" t="s">
        <v>2977</v>
      </c>
      <c r="G250" t="s">
        <v>89</v>
      </c>
      <c r="H250" s="1">
        <v>342</v>
      </c>
      <c r="I250" s="1" t="str">
        <f>"0"</f>
        <v>0</v>
      </c>
    </row>
    <row r="251" spans="1:9">
      <c r="A251" t="s">
        <v>3466</v>
      </c>
      <c r="B251" t="s">
        <v>3467</v>
      </c>
      <c r="C251" t="s">
        <v>3468</v>
      </c>
      <c r="D251" t="s">
        <v>1177</v>
      </c>
      <c r="E251" t="str">
        <f>"06413"</f>
        <v>06413</v>
      </c>
      <c r="F251" t="s">
        <v>3469</v>
      </c>
      <c r="G251" t="s">
        <v>21</v>
      </c>
      <c r="H251" s="1" t="str">
        <f>"110"</f>
        <v>110</v>
      </c>
      <c r="I251" s="1" t="str">
        <f>"40"</f>
        <v>40</v>
      </c>
    </row>
    <row r="252" spans="1:9">
      <c r="A252" t="s">
        <v>1309</v>
      </c>
      <c r="B252" t="s">
        <v>1310</v>
      </c>
      <c r="C252" t="s">
        <v>1311</v>
      </c>
      <c r="D252" t="s">
        <v>1312</v>
      </c>
      <c r="E252" t="str">
        <f>"06415"</f>
        <v>06415</v>
      </c>
      <c r="F252" t="s">
        <v>1313</v>
      </c>
      <c r="G252" t="s">
        <v>502</v>
      </c>
      <c r="H252" s="1" t="str">
        <f>"30"</f>
        <v>30</v>
      </c>
      <c r="I252" s="1" t="str">
        <f>"0"</f>
        <v>0</v>
      </c>
    </row>
    <row r="253" spans="1:9">
      <c r="A253" t="s">
        <v>6451</v>
      </c>
      <c r="B253" t="s">
        <v>6452</v>
      </c>
      <c r="C253" t="s">
        <v>6453</v>
      </c>
      <c r="D253" t="s">
        <v>1312</v>
      </c>
      <c r="E253" t="s">
        <v>6454</v>
      </c>
      <c r="F253" t="s">
        <v>6455</v>
      </c>
      <c r="G253" t="s">
        <v>89</v>
      </c>
      <c r="H253" s="1" t="str">
        <f>"20"</f>
        <v>20</v>
      </c>
      <c r="I253" s="1" t="str">
        <f>"0"</f>
        <v>0</v>
      </c>
    </row>
    <row r="254" spans="1:9">
      <c r="A254" t="s">
        <v>2041</v>
      </c>
      <c r="B254" t="s">
        <v>2042</v>
      </c>
      <c r="C254" t="s">
        <v>2043</v>
      </c>
      <c r="D254" t="s">
        <v>1312</v>
      </c>
      <c r="E254" t="s">
        <v>2044</v>
      </c>
      <c r="F254" t="s">
        <v>2045</v>
      </c>
      <c r="G254" t="s">
        <v>2046</v>
      </c>
      <c r="H254" s="1" t="str">
        <f>"40"</f>
        <v>40</v>
      </c>
      <c r="I254" s="1" t="str">
        <f>"0"</f>
        <v>0</v>
      </c>
    </row>
    <row r="255" spans="1:9">
      <c r="A255" t="s">
        <v>4510</v>
      </c>
      <c r="B255" t="s">
        <v>4511</v>
      </c>
      <c r="C255" t="s">
        <v>4512</v>
      </c>
      <c r="D255" t="s">
        <v>4513</v>
      </c>
      <c r="E255" t="str">
        <f>"06021"</f>
        <v>06021</v>
      </c>
      <c r="F255" t="s">
        <v>4514</v>
      </c>
      <c r="G255" t="s">
        <v>21</v>
      </c>
      <c r="H255" s="1">
        <v>18</v>
      </c>
      <c r="I255" s="1">
        <v>8</v>
      </c>
    </row>
    <row r="256" spans="1:9">
      <c r="A256" t="s">
        <v>970</v>
      </c>
      <c r="B256" t="s">
        <v>971</v>
      </c>
      <c r="C256" t="s">
        <v>972</v>
      </c>
      <c r="D256" t="s">
        <v>973</v>
      </c>
      <c r="E256" t="s">
        <v>974</v>
      </c>
      <c r="F256" t="s">
        <v>975</v>
      </c>
      <c r="G256" t="s">
        <v>89</v>
      </c>
      <c r="H256" s="1" t="str">
        <f>"20"</f>
        <v>20</v>
      </c>
      <c r="I256" s="1" t="str">
        <f>"0"</f>
        <v>0</v>
      </c>
    </row>
    <row r="257" spans="1:9">
      <c r="A257" t="s">
        <v>4633</v>
      </c>
      <c r="B257" t="s">
        <v>4634</v>
      </c>
      <c r="C257" t="s">
        <v>4635</v>
      </c>
      <c r="D257" t="s">
        <v>287</v>
      </c>
      <c r="E257" t="s">
        <v>4636</v>
      </c>
      <c r="F257" t="s">
        <v>4637</v>
      </c>
      <c r="G257" t="s">
        <v>827</v>
      </c>
      <c r="H257" s="1">
        <v>136</v>
      </c>
      <c r="I257" s="1" t="str">
        <f>"0"</f>
        <v>0</v>
      </c>
    </row>
    <row r="258" spans="1:9">
      <c r="A258" t="s">
        <v>1243</v>
      </c>
      <c r="B258" t="s">
        <v>1244</v>
      </c>
      <c r="C258" t="s">
        <v>1245</v>
      </c>
      <c r="D258" t="s">
        <v>1246</v>
      </c>
      <c r="E258" t="s">
        <v>1247</v>
      </c>
      <c r="F258" t="s">
        <v>1248</v>
      </c>
      <c r="G258" t="s">
        <v>173</v>
      </c>
      <c r="H258" s="1">
        <v>35</v>
      </c>
      <c r="I258" s="1" t="str">
        <f>"0"</f>
        <v>0</v>
      </c>
    </row>
    <row r="259" spans="1:9">
      <c r="A259" t="s">
        <v>3792</v>
      </c>
      <c r="B259" t="s">
        <v>3793</v>
      </c>
      <c r="C259" t="s">
        <v>3794</v>
      </c>
      <c r="D259" t="s">
        <v>25</v>
      </c>
      <c r="E259" t="str">
        <f>"06268"</f>
        <v>06268</v>
      </c>
      <c r="F259" t="s">
        <v>3795</v>
      </c>
      <c r="G259" t="s">
        <v>1423</v>
      </c>
      <c r="H259" s="1">
        <v>36</v>
      </c>
      <c r="I259" s="1">
        <v>16</v>
      </c>
    </row>
    <row r="260" spans="1:9">
      <c r="A260" t="s">
        <v>1117</v>
      </c>
      <c r="B260" t="s">
        <v>1118</v>
      </c>
      <c r="C260" t="s">
        <v>1119</v>
      </c>
      <c r="D260" t="s">
        <v>768</v>
      </c>
      <c r="E260" t="str">
        <f>"06475"</f>
        <v>06475</v>
      </c>
      <c r="F260" t="s">
        <v>1120</v>
      </c>
      <c r="G260" t="s">
        <v>89</v>
      </c>
      <c r="H260" s="1">
        <v>27</v>
      </c>
      <c r="I260" s="1" t="str">
        <f>"0"</f>
        <v>0</v>
      </c>
    </row>
    <row r="261" spans="1:9">
      <c r="A261" t="s">
        <v>341</v>
      </c>
      <c r="B261" t="s">
        <v>342</v>
      </c>
      <c r="C261" t="s">
        <v>343</v>
      </c>
      <c r="D261" t="s">
        <v>287</v>
      </c>
      <c r="E261" t="s">
        <v>344</v>
      </c>
      <c r="F261" t="s">
        <v>345</v>
      </c>
      <c r="G261" t="s">
        <v>269</v>
      </c>
      <c r="H261" s="1">
        <v>46</v>
      </c>
      <c r="I261" s="1">
        <v>8</v>
      </c>
    </row>
    <row r="262" spans="1:9">
      <c r="A262" t="s">
        <v>315</v>
      </c>
      <c r="B262" t="s">
        <v>316</v>
      </c>
      <c r="C262" t="s">
        <v>317</v>
      </c>
      <c r="D262" t="s">
        <v>129</v>
      </c>
      <c r="E262" t="str">
        <f>"06437"</f>
        <v>06437</v>
      </c>
      <c r="F262" t="s">
        <v>318</v>
      </c>
      <c r="G262" t="s">
        <v>89</v>
      </c>
      <c r="H262" s="1">
        <v>36</v>
      </c>
      <c r="I262" s="1" t="str">
        <f>"0"</f>
        <v>0</v>
      </c>
    </row>
    <row r="263" spans="1:9">
      <c r="A263" t="s">
        <v>1121</v>
      </c>
      <c r="B263" t="s">
        <v>1122</v>
      </c>
      <c r="C263" t="s">
        <v>1123</v>
      </c>
      <c r="D263" t="s">
        <v>1124</v>
      </c>
      <c r="E263" t="s">
        <v>1125</v>
      </c>
      <c r="F263" t="s">
        <v>1126</v>
      </c>
      <c r="G263" t="s">
        <v>160</v>
      </c>
      <c r="H263" s="1">
        <v>28</v>
      </c>
      <c r="I263" s="1">
        <v>8</v>
      </c>
    </row>
    <row r="264" spans="1:9">
      <c r="A264" t="s">
        <v>4014</v>
      </c>
      <c r="B264" t="s">
        <v>4015</v>
      </c>
      <c r="C264" t="s">
        <v>602</v>
      </c>
      <c r="D264" t="s">
        <v>56</v>
      </c>
      <c r="E264" t="s">
        <v>2502</v>
      </c>
      <c r="F264" t="s">
        <v>4016</v>
      </c>
      <c r="G264" t="s">
        <v>89</v>
      </c>
      <c r="H264" s="1">
        <v>17</v>
      </c>
      <c r="I264" s="1" t="str">
        <f>"0"</f>
        <v>0</v>
      </c>
    </row>
    <row r="265" spans="1:9">
      <c r="A265" t="s">
        <v>167</v>
      </c>
      <c r="B265" t="s">
        <v>168</v>
      </c>
      <c r="C265" t="s">
        <v>169</v>
      </c>
      <c r="D265" t="s">
        <v>170</v>
      </c>
      <c r="E265" t="s">
        <v>171</v>
      </c>
      <c r="F265" t="s">
        <v>172</v>
      </c>
      <c r="G265" t="s">
        <v>173</v>
      </c>
      <c r="H265" s="1">
        <v>45</v>
      </c>
      <c r="I265" s="1" t="str">
        <f>"0"</f>
        <v>0</v>
      </c>
    </row>
    <row r="266" spans="1:9">
      <c r="A266" t="s">
        <v>2164</v>
      </c>
      <c r="B266" t="s">
        <v>2165</v>
      </c>
      <c r="C266" t="s">
        <v>2166</v>
      </c>
      <c r="D266" t="s">
        <v>2167</v>
      </c>
      <c r="E266" t="str">
        <f>"06379"</f>
        <v>06379</v>
      </c>
      <c r="F266" t="s">
        <v>1402</v>
      </c>
      <c r="G266" t="s">
        <v>82</v>
      </c>
      <c r="H266" s="1" t="str">
        <f>"50"</f>
        <v>50</v>
      </c>
      <c r="I266" s="1" t="str">
        <f>"0"</f>
        <v>0</v>
      </c>
    </row>
    <row r="267" spans="1:9">
      <c r="A267" t="s">
        <v>2159</v>
      </c>
      <c r="B267" t="s">
        <v>2160</v>
      </c>
      <c r="C267" t="s">
        <v>2161</v>
      </c>
      <c r="D267" t="s">
        <v>1401</v>
      </c>
      <c r="E267" t="s">
        <v>2162</v>
      </c>
      <c r="F267" t="s">
        <v>2163</v>
      </c>
      <c r="G267" t="s">
        <v>82</v>
      </c>
      <c r="H267" s="1" t="str">
        <f>"50"</f>
        <v>50</v>
      </c>
      <c r="I267" s="1" t="str">
        <f>"0"</f>
        <v>0</v>
      </c>
    </row>
    <row r="268" spans="1:9">
      <c r="A268" t="s">
        <v>1398</v>
      </c>
      <c r="B268" t="s">
        <v>1399</v>
      </c>
      <c r="C268" t="s">
        <v>1400</v>
      </c>
      <c r="D268" t="s">
        <v>1401</v>
      </c>
      <c r="E268" t="str">
        <f>"06378"</f>
        <v>06378</v>
      </c>
      <c r="F268" t="s">
        <v>1402</v>
      </c>
      <c r="G268" t="s">
        <v>119</v>
      </c>
      <c r="H268" s="1">
        <v>96</v>
      </c>
      <c r="I268" s="1" t="str">
        <f>"0"</f>
        <v>0</v>
      </c>
    </row>
    <row r="269" spans="1:9">
      <c r="A269" t="s">
        <v>83</v>
      </c>
      <c r="B269" t="s">
        <v>84</v>
      </c>
      <c r="C269" t="s">
        <v>85</v>
      </c>
      <c r="D269" t="s">
        <v>86</v>
      </c>
      <c r="E269" t="s">
        <v>87</v>
      </c>
      <c r="F269" t="s">
        <v>88</v>
      </c>
      <c r="G269" t="s">
        <v>89</v>
      </c>
      <c r="H269" s="1">
        <v>35</v>
      </c>
      <c r="I269" s="1" t="str">
        <f>"0"</f>
        <v>0</v>
      </c>
    </row>
    <row r="270" spans="1:9">
      <c r="A270" t="s">
        <v>1314</v>
      </c>
      <c r="B270" t="s">
        <v>1315</v>
      </c>
      <c r="C270" t="s">
        <v>1316</v>
      </c>
      <c r="D270" t="s">
        <v>374</v>
      </c>
      <c r="E270" t="str">
        <f>"06604"</f>
        <v>06604</v>
      </c>
      <c r="F270" t="s">
        <v>1317</v>
      </c>
      <c r="G270" t="s">
        <v>69</v>
      </c>
      <c r="H270" s="1">
        <v>94</v>
      </c>
      <c r="I270" s="1">
        <v>39</v>
      </c>
    </row>
    <row r="271" spans="1:9">
      <c r="A271" t="s">
        <v>6041</v>
      </c>
      <c r="B271" t="s">
        <v>6042</v>
      </c>
      <c r="C271" t="s">
        <v>6043</v>
      </c>
      <c r="D271" t="s">
        <v>641</v>
      </c>
      <c r="E271" t="s">
        <v>6044</v>
      </c>
      <c r="F271" t="s">
        <v>6045</v>
      </c>
      <c r="G271" t="s">
        <v>89</v>
      </c>
      <c r="H271" s="1">
        <v>25</v>
      </c>
      <c r="I271" s="1" t="str">
        <f>"0"</f>
        <v>0</v>
      </c>
    </row>
    <row r="272" spans="1:9">
      <c r="A272" t="s">
        <v>4736</v>
      </c>
      <c r="B272" t="s">
        <v>4737</v>
      </c>
      <c r="C272" t="s">
        <v>4738</v>
      </c>
      <c r="D272" t="s">
        <v>2068</v>
      </c>
      <c r="E272" t="str">
        <f>"06320"</f>
        <v>06320</v>
      </c>
      <c r="F272" t="s">
        <v>4739</v>
      </c>
      <c r="G272" t="s">
        <v>4735</v>
      </c>
      <c r="H272" s="1">
        <v>73</v>
      </c>
      <c r="I272" s="1">
        <v>16</v>
      </c>
    </row>
    <row r="273" spans="1:9">
      <c r="A273" t="s">
        <v>6424</v>
      </c>
      <c r="B273" t="s">
        <v>6425</v>
      </c>
      <c r="C273" t="s">
        <v>6426</v>
      </c>
      <c r="D273" t="s">
        <v>1124</v>
      </c>
      <c r="E273" t="s">
        <v>6427</v>
      </c>
      <c r="F273" t="s">
        <v>6428</v>
      </c>
      <c r="G273" t="s">
        <v>160</v>
      </c>
      <c r="H273" s="1">
        <v>25</v>
      </c>
      <c r="I273" s="1">
        <v>8</v>
      </c>
    </row>
    <row r="274" spans="1:9">
      <c r="A274" t="s">
        <v>3199</v>
      </c>
      <c r="B274" t="s">
        <v>3200</v>
      </c>
      <c r="C274" t="s">
        <v>3201</v>
      </c>
      <c r="D274" t="s">
        <v>510</v>
      </c>
      <c r="E274" t="s">
        <v>3202</v>
      </c>
      <c r="F274" t="s">
        <v>3203</v>
      </c>
      <c r="G274" t="s">
        <v>160</v>
      </c>
      <c r="H274" s="1">
        <v>96</v>
      </c>
      <c r="I274" s="1">
        <v>24</v>
      </c>
    </row>
    <row r="275" spans="1:9">
      <c r="A275" t="s">
        <v>2885</v>
      </c>
      <c r="B275" t="s">
        <v>2886</v>
      </c>
      <c r="C275" t="s">
        <v>2887</v>
      </c>
      <c r="D275" t="s">
        <v>603</v>
      </c>
      <c r="E275" t="s">
        <v>2888</v>
      </c>
      <c r="F275" t="s">
        <v>2889</v>
      </c>
      <c r="G275" t="s">
        <v>1506</v>
      </c>
      <c r="H275" s="1">
        <v>45</v>
      </c>
      <c r="I275" s="1">
        <v>4</v>
      </c>
    </row>
    <row r="276" spans="1:9">
      <c r="A276" t="s">
        <v>2523</v>
      </c>
      <c r="B276" t="s">
        <v>2524</v>
      </c>
      <c r="C276" t="s">
        <v>2525</v>
      </c>
      <c r="D276" t="s">
        <v>80</v>
      </c>
      <c r="E276" t="s">
        <v>2526</v>
      </c>
      <c r="F276" t="s">
        <v>2527</v>
      </c>
      <c r="G276" t="s">
        <v>35</v>
      </c>
      <c r="H276" s="1">
        <v>59</v>
      </c>
      <c r="I276" s="1">
        <v>32</v>
      </c>
    </row>
    <row r="277" spans="1:9">
      <c r="A277" t="s">
        <v>2368</v>
      </c>
      <c r="B277" t="s">
        <v>2369</v>
      </c>
      <c r="C277" t="s">
        <v>2370</v>
      </c>
      <c r="D277" t="s">
        <v>2371</v>
      </c>
      <c r="E277" t="str">
        <f>"06796"</f>
        <v>06796</v>
      </c>
      <c r="F277" t="s">
        <v>2372</v>
      </c>
      <c r="G277" t="s">
        <v>21</v>
      </c>
      <c r="H277" s="1">
        <v>34</v>
      </c>
      <c r="I277" s="1">
        <v>8</v>
      </c>
    </row>
    <row r="278" spans="1:9">
      <c r="A278" t="s">
        <v>240</v>
      </c>
      <c r="B278" t="s">
        <v>241</v>
      </c>
      <c r="C278" t="s">
        <v>242</v>
      </c>
      <c r="D278" t="s">
        <v>243</v>
      </c>
      <c r="E278" t="s">
        <v>244</v>
      </c>
      <c r="F278" t="s">
        <v>245</v>
      </c>
      <c r="G278" t="s">
        <v>89</v>
      </c>
      <c r="H278" s="1">
        <v>32</v>
      </c>
      <c r="I278" s="1" t="str">
        <f>"0"</f>
        <v>0</v>
      </c>
    </row>
    <row r="279" spans="1:9">
      <c r="A279" t="s">
        <v>6696</v>
      </c>
      <c r="B279" t="s">
        <v>6697</v>
      </c>
      <c r="C279" t="s">
        <v>6698</v>
      </c>
      <c r="D279" t="s">
        <v>190</v>
      </c>
      <c r="E279" t="s">
        <v>6699</v>
      </c>
      <c r="F279" t="s">
        <v>6700</v>
      </c>
      <c r="G279" t="s">
        <v>197</v>
      </c>
      <c r="H279" s="1">
        <v>12</v>
      </c>
      <c r="I279" s="1">
        <v>12</v>
      </c>
    </row>
    <row r="280" spans="1:9">
      <c r="A280" t="s">
        <v>9</v>
      </c>
      <c r="B280" t="s">
        <v>10</v>
      </c>
      <c r="C280" t="s">
        <v>11</v>
      </c>
      <c r="D280" t="s">
        <v>12</v>
      </c>
      <c r="E280" t="s">
        <v>13</v>
      </c>
      <c r="F280" t="s">
        <v>14</v>
      </c>
      <c r="G280" t="s">
        <v>15</v>
      </c>
      <c r="H280" s="1">
        <v>78</v>
      </c>
      <c r="I280" s="1">
        <v>16</v>
      </c>
    </row>
    <row r="281" spans="1:9">
      <c r="A281" t="s">
        <v>4335</v>
      </c>
      <c r="B281" t="s">
        <v>4336</v>
      </c>
      <c r="C281" t="s">
        <v>4337</v>
      </c>
      <c r="D281" t="s">
        <v>2981</v>
      </c>
      <c r="E281" t="s">
        <v>4338</v>
      </c>
      <c r="F281" t="s">
        <v>4339</v>
      </c>
      <c r="G281" t="s">
        <v>21</v>
      </c>
      <c r="H281" s="1" t="str">
        <f>"80"</f>
        <v>80</v>
      </c>
      <c r="I281" s="1" t="str">
        <f>"40"</f>
        <v>40</v>
      </c>
    </row>
    <row r="282" spans="1:9">
      <c r="A282" t="s">
        <v>3136</v>
      </c>
      <c r="B282" t="s">
        <v>3137</v>
      </c>
      <c r="C282" t="s">
        <v>3138</v>
      </c>
      <c r="D282" t="s">
        <v>391</v>
      </c>
      <c r="E282" t="str">
        <f>"06804"</f>
        <v>06804</v>
      </c>
      <c r="F282" t="s">
        <v>3139</v>
      </c>
      <c r="G282" t="s">
        <v>119</v>
      </c>
      <c r="H282" s="1">
        <v>94</v>
      </c>
      <c r="I282" s="1" t="str">
        <f>"0"</f>
        <v>0</v>
      </c>
    </row>
    <row r="283" spans="1:9">
      <c r="A283" t="s">
        <v>388</v>
      </c>
      <c r="B283" t="s">
        <v>389</v>
      </c>
      <c r="C283" t="s">
        <v>390</v>
      </c>
      <c r="D283" t="s">
        <v>391</v>
      </c>
      <c r="E283" t="s">
        <v>392</v>
      </c>
      <c r="F283" t="s">
        <v>393</v>
      </c>
      <c r="G283" t="s">
        <v>394</v>
      </c>
      <c r="H283" s="1">
        <v>202</v>
      </c>
      <c r="I283" s="1">
        <v>64</v>
      </c>
    </row>
    <row r="284" spans="1:9">
      <c r="A284" t="s">
        <v>3474</v>
      </c>
      <c r="B284" t="s">
        <v>3475</v>
      </c>
      <c r="C284" t="s">
        <v>3476</v>
      </c>
      <c r="D284" t="s">
        <v>1486</v>
      </c>
      <c r="E284" t="s">
        <v>3477</v>
      </c>
      <c r="F284" t="s">
        <v>3478</v>
      </c>
      <c r="G284" t="s">
        <v>21</v>
      </c>
      <c r="H284" s="1">
        <v>62</v>
      </c>
      <c r="I284" s="1">
        <v>24</v>
      </c>
    </row>
    <row r="285" spans="1:9">
      <c r="A285" t="s">
        <v>5376</v>
      </c>
      <c r="B285" t="s">
        <v>5377</v>
      </c>
      <c r="C285" t="s">
        <v>5378</v>
      </c>
      <c r="D285" t="s">
        <v>190</v>
      </c>
      <c r="E285" t="s">
        <v>5379</v>
      </c>
      <c r="F285" t="s">
        <v>5380</v>
      </c>
      <c r="G285" t="s">
        <v>5381</v>
      </c>
      <c r="H285" s="1">
        <v>118</v>
      </c>
      <c r="I285" s="1" t="str">
        <f>"40"</f>
        <v>40</v>
      </c>
    </row>
    <row r="286" spans="1:9">
      <c r="A286" t="s">
        <v>5490</v>
      </c>
      <c r="B286" t="s">
        <v>5491</v>
      </c>
      <c r="C286" t="s">
        <v>5492</v>
      </c>
      <c r="D286" t="s">
        <v>129</v>
      </c>
      <c r="E286" t="s">
        <v>5493</v>
      </c>
      <c r="F286" t="s">
        <v>5494</v>
      </c>
      <c r="G286" t="s">
        <v>197</v>
      </c>
      <c r="H286" s="1">
        <v>54</v>
      </c>
      <c r="I286" s="1">
        <v>38</v>
      </c>
    </row>
    <row r="287" spans="1:9">
      <c r="A287" t="s">
        <v>6639</v>
      </c>
      <c r="B287" t="s">
        <v>6640</v>
      </c>
      <c r="C287" t="s">
        <v>6641</v>
      </c>
      <c r="D287" t="s">
        <v>116</v>
      </c>
      <c r="E287" t="s">
        <v>6642</v>
      </c>
      <c r="F287" t="s">
        <v>6643</v>
      </c>
      <c r="G287" t="s">
        <v>186</v>
      </c>
      <c r="H287" s="1">
        <v>12</v>
      </c>
      <c r="I287" s="1">
        <v>4</v>
      </c>
    </row>
    <row r="288" spans="1:9">
      <c r="A288" t="s">
        <v>5723</v>
      </c>
      <c r="B288" t="s">
        <v>5724</v>
      </c>
      <c r="C288" t="s">
        <v>5725</v>
      </c>
      <c r="D288" t="s">
        <v>1124</v>
      </c>
      <c r="E288" t="s">
        <v>5726</v>
      </c>
      <c r="F288" t="s">
        <v>5727</v>
      </c>
      <c r="G288" t="s">
        <v>5728</v>
      </c>
      <c r="H288" s="1">
        <v>56</v>
      </c>
      <c r="I288" s="1">
        <v>16</v>
      </c>
    </row>
    <row r="289" spans="1:9">
      <c r="A289" t="s">
        <v>1996</v>
      </c>
      <c r="B289" t="s">
        <v>1997</v>
      </c>
      <c r="C289" t="s">
        <v>1998</v>
      </c>
      <c r="D289" t="s">
        <v>201</v>
      </c>
      <c r="E289" t="s">
        <v>1999</v>
      </c>
      <c r="F289" t="s">
        <v>2000</v>
      </c>
      <c r="G289" t="s">
        <v>197</v>
      </c>
      <c r="H289" s="1">
        <v>48</v>
      </c>
      <c r="I289" s="1">
        <v>16</v>
      </c>
    </row>
    <row r="290" spans="1:9">
      <c r="A290" t="s">
        <v>1869</v>
      </c>
      <c r="B290" t="s">
        <v>1870</v>
      </c>
      <c r="C290" t="s">
        <v>1871</v>
      </c>
      <c r="D290" t="s">
        <v>535</v>
      </c>
      <c r="E290" t="s">
        <v>1872</v>
      </c>
      <c r="F290" t="s">
        <v>1873</v>
      </c>
      <c r="G290" t="s">
        <v>21</v>
      </c>
      <c r="H290" s="1">
        <v>146</v>
      </c>
      <c r="I290" s="1">
        <v>48</v>
      </c>
    </row>
    <row r="291" spans="1:9">
      <c r="A291" t="s">
        <v>6464</v>
      </c>
      <c r="B291" t="s">
        <v>6465</v>
      </c>
      <c r="C291" t="s">
        <v>6466</v>
      </c>
      <c r="D291" t="s">
        <v>459</v>
      </c>
      <c r="E291" t="s">
        <v>6467</v>
      </c>
      <c r="F291" t="s">
        <v>6468</v>
      </c>
      <c r="G291" t="s">
        <v>76</v>
      </c>
      <c r="H291" s="1">
        <v>83</v>
      </c>
      <c r="I291" s="1">
        <v>36</v>
      </c>
    </row>
    <row r="292" spans="1:9">
      <c r="A292" t="s">
        <v>626</v>
      </c>
      <c r="B292" t="s">
        <v>627</v>
      </c>
      <c r="C292" t="s">
        <v>628</v>
      </c>
      <c r="D292" t="s">
        <v>190</v>
      </c>
      <c r="E292" t="s">
        <v>629</v>
      </c>
      <c r="F292" t="s">
        <v>630</v>
      </c>
      <c r="G292" t="s">
        <v>631</v>
      </c>
      <c r="H292" s="1">
        <v>25</v>
      </c>
      <c r="I292" s="1" t="str">
        <f>"0"</f>
        <v>0</v>
      </c>
    </row>
    <row r="293" spans="1:9">
      <c r="A293" t="s">
        <v>6566</v>
      </c>
      <c r="B293" t="s">
        <v>6567</v>
      </c>
      <c r="C293" t="s">
        <v>6568</v>
      </c>
      <c r="D293" t="s">
        <v>459</v>
      </c>
      <c r="E293" t="s">
        <v>6569</v>
      </c>
      <c r="F293" t="s">
        <v>6570</v>
      </c>
      <c r="G293" t="s">
        <v>197</v>
      </c>
      <c r="H293" s="1" t="str">
        <f>"30"</f>
        <v>30</v>
      </c>
      <c r="I293" s="1" t="str">
        <f>"20"</f>
        <v>20</v>
      </c>
    </row>
    <row r="294" spans="1:9">
      <c r="A294" t="s">
        <v>1765</v>
      </c>
      <c r="B294" t="s">
        <v>1766</v>
      </c>
      <c r="C294" t="s">
        <v>1767</v>
      </c>
      <c r="D294" t="s">
        <v>1768</v>
      </c>
      <c r="E294" t="s">
        <v>1769</v>
      </c>
      <c r="F294" t="s">
        <v>1770</v>
      </c>
      <c r="G294" t="s">
        <v>21</v>
      </c>
      <c r="H294" s="1">
        <v>107</v>
      </c>
      <c r="I294" s="1">
        <v>56</v>
      </c>
    </row>
    <row r="295" spans="1:9">
      <c r="A295" t="s">
        <v>1954</v>
      </c>
      <c r="B295" t="s">
        <v>1955</v>
      </c>
      <c r="C295" t="s">
        <v>1956</v>
      </c>
      <c r="D295" t="s">
        <v>951</v>
      </c>
      <c r="E295" t="s">
        <v>1957</v>
      </c>
      <c r="F295" t="s">
        <v>1958</v>
      </c>
      <c r="G295" t="s">
        <v>89</v>
      </c>
      <c r="H295" s="1">
        <v>35</v>
      </c>
      <c r="I295" s="1" t="str">
        <f>"0"</f>
        <v>0</v>
      </c>
    </row>
    <row r="296" spans="1:9">
      <c r="A296" t="s">
        <v>5515</v>
      </c>
      <c r="B296" t="s">
        <v>5516</v>
      </c>
      <c r="C296" t="s">
        <v>5517</v>
      </c>
      <c r="D296" t="s">
        <v>1538</v>
      </c>
      <c r="E296" t="s">
        <v>5518</v>
      </c>
      <c r="F296" t="s">
        <v>5519</v>
      </c>
      <c r="G296" t="s">
        <v>76</v>
      </c>
      <c r="H296" s="1">
        <v>23</v>
      </c>
      <c r="I296" s="1">
        <v>16</v>
      </c>
    </row>
    <row r="297" spans="1:9">
      <c r="A297" t="s">
        <v>2551</v>
      </c>
      <c r="B297" t="s">
        <v>2552</v>
      </c>
      <c r="C297" t="s">
        <v>2553</v>
      </c>
      <c r="D297" t="s">
        <v>80</v>
      </c>
      <c r="E297" t="s">
        <v>2554</v>
      </c>
      <c r="F297" t="s">
        <v>2555</v>
      </c>
      <c r="G297" t="s">
        <v>197</v>
      </c>
      <c r="H297" s="1">
        <v>54</v>
      </c>
      <c r="I297" s="1">
        <v>24</v>
      </c>
    </row>
    <row r="298" spans="1:9">
      <c r="A298" t="s">
        <v>3678</v>
      </c>
      <c r="B298" t="s">
        <v>3679</v>
      </c>
      <c r="C298" t="s">
        <v>3680</v>
      </c>
      <c r="D298" t="s">
        <v>110</v>
      </c>
      <c r="E298" t="str">
        <f>"06037"</f>
        <v>06037</v>
      </c>
      <c r="F298" t="s">
        <v>3681</v>
      </c>
      <c r="G298" t="s">
        <v>21</v>
      </c>
      <c r="H298" s="1">
        <v>124</v>
      </c>
      <c r="I298" s="1">
        <v>44</v>
      </c>
    </row>
    <row r="299" spans="1:9">
      <c r="A299" t="s">
        <v>3686</v>
      </c>
      <c r="B299" t="s">
        <v>3687</v>
      </c>
      <c r="C299" t="s">
        <v>3688</v>
      </c>
      <c r="D299" t="s">
        <v>614</v>
      </c>
      <c r="E299" t="s">
        <v>3689</v>
      </c>
      <c r="F299" t="s">
        <v>3690</v>
      </c>
      <c r="G299" t="s">
        <v>21</v>
      </c>
      <c r="H299" s="1" t="str">
        <f>"80"</f>
        <v>80</v>
      </c>
      <c r="I299" s="1">
        <v>36</v>
      </c>
    </row>
    <row r="300" spans="1:9">
      <c r="A300" t="s">
        <v>5635</v>
      </c>
      <c r="B300" t="s">
        <v>5636</v>
      </c>
      <c r="C300" t="s">
        <v>5637</v>
      </c>
      <c r="D300" t="s">
        <v>201</v>
      </c>
      <c r="E300" t="s">
        <v>5638</v>
      </c>
      <c r="F300" t="s">
        <v>5639</v>
      </c>
      <c r="G300" t="s">
        <v>21</v>
      </c>
      <c r="H300" s="1">
        <v>27</v>
      </c>
      <c r="I300" s="1">
        <v>23</v>
      </c>
    </row>
    <row r="301" spans="1:9">
      <c r="A301" t="s">
        <v>6251</v>
      </c>
      <c r="B301" t="s">
        <v>6252</v>
      </c>
      <c r="C301" t="s">
        <v>6253</v>
      </c>
      <c r="D301" t="s">
        <v>32</v>
      </c>
      <c r="E301" t="str">
        <f>"06401"</f>
        <v>06401</v>
      </c>
      <c r="F301" t="s">
        <v>5639</v>
      </c>
      <c r="G301" t="s">
        <v>197</v>
      </c>
      <c r="H301" s="1">
        <v>23</v>
      </c>
      <c r="I301" s="1">
        <v>15</v>
      </c>
    </row>
    <row r="302" spans="1:9">
      <c r="A302" t="s">
        <v>5944</v>
      </c>
      <c r="B302" t="s">
        <v>5945</v>
      </c>
      <c r="C302" t="s">
        <v>5946</v>
      </c>
      <c r="D302" t="s">
        <v>32</v>
      </c>
      <c r="E302" t="s">
        <v>5947</v>
      </c>
      <c r="F302" t="s">
        <v>5948</v>
      </c>
      <c r="G302" t="s">
        <v>21</v>
      </c>
      <c r="H302" s="1">
        <v>31</v>
      </c>
      <c r="I302" s="1">
        <v>21</v>
      </c>
    </row>
    <row r="303" spans="1:9">
      <c r="A303" t="s">
        <v>5548</v>
      </c>
      <c r="B303" t="s">
        <v>5549</v>
      </c>
      <c r="C303" t="s">
        <v>5550</v>
      </c>
      <c r="D303" t="s">
        <v>484</v>
      </c>
      <c r="E303" t="s">
        <v>5551</v>
      </c>
      <c r="F303" t="s">
        <v>5552</v>
      </c>
      <c r="G303" t="s">
        <v>76</v>
      </c>
      <c r="H303" s="1">
        <v>48</v>
      </c>
      <c r="I303" s="1">
        <v>32</v>
      </c>
    </row>
    <row r="304" spans="1:9">
      <c r="A304" t="s">
        <v>4349</v>
      </c>
      <c r="B304" t="s">
        <v>4350</v>
      </c>
      <c r="C304" t="s">
        <v>4351</v>
      </c>
      <c r="D304" t="s">
        <v>66</v>
      </c>
      <c r="E304" t="str">
        <f>"06111"</f>
        <v>06111</v>
      </c>
      <c r="F304" t="s">
        <v>4352</v>
      </c>
      <c r="G304" t="s">
        <v>89</v>
      </c>
      <c r="H304" s="1" t="str">
        <f>"30"</f>
        <v>30</v>
      </c>
      <c r="I304" s="1" t="str">
        <f>"0"</f>
        <v>0</v>
      </c>
    </row>
    <row r="305" spans="1:9">
      <c r="A305" t="s">
        <v>5616</v>
      </c>
      <c r="B305" t="s">
        <v>5617</v>
      </c>
      <c r="C305" t="s">
        <v>5525</v>
      </c>
      <c r="D305" t="s">
        <v>327</v>
      </c>
      <c r="E305" t="s">
        <v>5526</v>
      </c>
      <c r="F305" t="s">
        <v>5618</v>
      </c>
      <c r="G305" t="s">
        <v>21</v>
      </c>
      <c r="H305" s="1">
        <v>45</v>
      </c>
      <c r="I305" s="1">
        <v>26</v>
      </c>
    </row>
    <row r="306" spans="1:9">
      <c r="A306" t="s">
        <v>6199</v>
      </c>
      <c r="B306" t="s">
        <v>6200</v>
      </c>
      <c r="C306" t="s">
        <v>6201</v>
      </c>
      <c r="D306" t="s">
        <v>327</v>
      </c>
      <c r="E306" t="s">
        <v>6202</v>
      </c>
      <c r="F306" t="s">
        <v>6203</v>
      </c>
      <c r="G306" t="s">
        <v>21</v>
      </c>
      <c r="H306" s="1">
        <v>25</v>
      </c>
      <c r="I306" s="1">
        <v>23</v>
      </c>
    </row>
    <row r="307" spans="1:9">
      <c r="A307" t="s">
        <v>2639</v>
      </c>
      <c r="B307" t="s">
        <v>2640</v>
      </c>
      <c r="C307" t="s">
        <v>2641</v>
      </c>
      <c r="D307" t="s">
        <v>116</v>
      </c>
      <c r="E307" t="s">
        <v>2642</v>
      </c>
      <c r="F307" t="s">
        <v>2643</v>
      </c>
      <c r="G307" t="s">
        <v>197</v>
      </c>
      <c r="H307" s="1" t="str">
        <f>"80"</f>
        <v>80</v>
      </c>
      <c r="I307" s="1">
        <v>32</v>
      </c>
    </row>
    <row r="308" spans="1:9">
      <c r="A308" t="s">
        <v>2495</v>
      </c>
      <c r="B308" t="s">
        <v>2496</v>
      </c>
      <c r="C308" t="s">
        <v>2497</v>
      </c>
      <c r="D308" t="s">
        <v>116</v>
      </c>
      <c r="E308" t="s">
        <v>2498</v>
      </c>
      <c r="F308" t="s">
        <v>2499</v>
      </c>
      <c r="G308" t="s">
        <v>197</v>
      </c>
      <c r="H308" s="1">
        <v>124</v>
      </c>
      <c r="I308" s="1">
        <v>16</v>
      </c>
    </row>
    <row r="309" spans="1:9">
      <c r="A309" t="s">
        <v>6184</v>
      </c>
      <c r="B309" t="s">
        <v>6185</v>
      </c>
      <c r="C309" t="s">
        <v>6186</v>
      </c>
      <c r="D309" t="s">
        <v>40</v>
      </c>
      <c r="E309" t="s">
        <v>6187</v>
      </c>
      <c r="F309" t="s">
        <v>6188</v>
      </c>
      <c r="G309" t="s">
        <v>89</v>
      </c>
      <c r="H309" s="1" t="str">
        <f>"40"</f>
        <v>40</v>
      </c>
      <c r="I309" s="1" t="str">
        <f>"0"</f>
        <v>0</v>
      </c>
    </row>
    <row r="310" spans="1:9">
      <c r="A310" t="s">
        <v>6189</v>
      </c>
      <c r="B310" t="s">
        <v>6190</v>
      </c>
      <c r="C310" t="s">
        <v>6191</v>
      </c>
      <c r="D310" t="s">
        <v>40</v>
      </c>
      <c r="E310" t="s">
        <v>6192</v>
      </c>
      <c r="F310" t="s">
        <v>6193</v>
      </c>
      <c r="G310" t="s">
        <v>89</v>
      </c>
      <c r="H310" s="1">
        <v>36</v>
      </c>
      <c r="I310" s="1" t="str">
        <f>"0"</f>
        <v>0</v>
      </c>
    </row>
    <row r="311" spans="1:9">
      <c r="A311" t="s">
        <v>3149</v>
      </c>
      <c r="B311" t="s">
        <v>3150</v>
      </c>
      <c r="C311" t="s">
        <v>3151</v>
      </c>
      <c r="D311" t="s">
        <v>1177</v>
      </c>
      <c r="E311" t="str">
        <f>"06413"</f>
        <v>06413</v>
      </c>
      <c r="F311" t="s">
        <v>3152</v>
      </c>
      <c r="G311" t="s">
        <v>89</v>
      </c>
      <c r="H311" s="1" t="str">
        <f>"20"</f>
        <v>20</v>
      </c>
      <c r="I311" s="1" t="str">
        <f>"0"</f>
        <v>0</v>
      </c>
    </row>
    <row r="312" spans="1:9">
      <c r="A312" t="s">
        <v>3227</v>
      </c>
      <c r="B312" t="s">
        <v>3228</v>
      </c>
      <c r="C312" t="s">
        <v>3229</v>
      </c>
      <c r="D312" t="s">
        <v>116</v>
      </c>
      <c r="E312" t="str">
        <f>"06106"</f>
        <v>06106</v>
      </c>
      <c r="F312" t="s">
        <v>3230</v>
      </c>
      <c r="G312" t="s">
        <v>89</v>
      </c>
      <c r="H312" s="1">
        <v>106</v>
      </c>
      <c r="I312" s="1" t="str">
        <f>"0"</f>
        <v>0</v>
      </c>
    </row>
    <row r="313" spans="1:9">
      <c r="A313" t="s">
        <v>1676</v>
      </c>
      <c r="B313" t="s">
        <v>1677</v>
      </c>
      <c r="C313" t="s">
        <v>1678</v>
      </c>
      <c r="D313" t="s">
        <v>116</v>
      </c>
      <c r="E313" t="str">
        <f>"06112"</f>
        <v>06112</v>
      </c>
      <c r="F313" t="s">
        <v>1679</v>
      </c>
      <c r="G313" t="s">
        <v>197</v>
      </c>
      <c r="H313" s="1" t="str">
        <f>"60"</f>
        <v>60</v>
      </c>
      <c r="I313" s="1" t="str">
        <f>"40"</f>
        <v>40</v>
      </c>
    </row>
    <row r="314" spans="1:9">
      <c r="A314" t="s">
        <v>3326</v>
      </c>
      <c r="B314" t="s">
        <v>3327</v>
      </c>
      <c r="C314" t="s">
        <v>3328</v>
      </c>
      <c r="D314" t="s">
        <v>152</v>
      </c>
      <c r="E314" t="s">
        <v>3329</v>
      </c>
      <c r="F314" t="s">
        <v>3330</v>
      </c>
      <c r="G314" t="s">
        <v>89</v>
      </c>
      <c r="H314" s="1" t="str">
        <f>"80"</f>
        <v>80</v>
      </c>
      <c r="I314" s="1" t="str">
        <f>"0"</f>
        <v>0</v>
      </c>
    </row>
    <row r="315" spans="1:9">
      <c r="A315" t="s">
        <v>3022</v>
      </c>
      <c r="B315" t="s">
        <v>3023</v>
      </c>
      <c r="C315" t="s">
        <v>3024</v>
      </c>
      <c r="D315" t="s">
        <v>123</v>
      </c>
      <c r="E315" t="s">
        <v>3025</v>
      </c>
      <c r="F315" t="s">
        <v>3026</v>
      </c>
      <c r="G315" t="s">
        <v>89</v>
      </c>
      <c r="H315" s="1" t="str">
        <f>"120"</f>
        <v>120</v>
      </c>
      <c r="I315" s="1" t="str">
        <f>"0"</f>
        <v>0</v>
      </c>
    </row>
    <row r="316" spans="1:9">
      <c r="A316" t="s">
        <v>6194</v>
      </c>
      <c r="B316" t="s">
        <v>6195</v>
      </c>
      <c r="C316" t="s">
        <v>6196</v>
      </c>
      <c r="D316" t="s">
        <v>684</v>
      </c>
      <c r="E316" t="s">
        <v>6197</v>
      </c>
      <c r="F316" t="s">
        <v>6198</v>
      </c>
      <c r="G316" t="s">
        <v>560</v>
      </c>
      <c r="H316" s="1">
        <v>16</v>
      </c>
      <c r="I316" s="1">
        <v>16</v>
      </c>
    </row>
    <row r="317" spans="1:9">
      <c r="A317" t="s">
        <v>5485</v>
      </c>
      <c r="B317" t="s">
        <v>5486</v>
      </c>
      <c r="C317" t="s">
        <v>5487</v>
      </c>
      <c r="D317" t="s">
        <v>1335</v>
      </c>
      <c r="E317" t="s">
        <v>5488</v>
      </c>
      <c r="F317" t="s">
        <v>5489</v>
      </c>
      <c r="G317" t="s">
        <v>82</v>
      </c>
      <c r="H317" s="1" t="str">
        <f>"100"</f>
        <v>100</v>
      </c>
      <c r="I317" s="1" t="str">
        <f>"0"</f>
        <v>0</v>
      </c>
    </row>
    <row r="318" spans="1:9">
      <c r="A318" t="s">
        <v>5135</v>
      </c>
      <c r="B318" t="s">
        <v>5136</v>
      </c>
      <c r="C318" t="s">
        <v>5137</v>
      </c>
      <c r="D318" t="s">
        <v>207</v>
      </c>
      <c r="E318" t="s">
        <v>5138</v>
      </c>
      <c r="F318" t="s">
        <v>5139</v>
      </c>
      <c r="G318" t="s">
        <v>936</v>
      </c>
      <c r="H318" s="1">
        <v>42</v>
      </c>
      <c r="I318" s="1">
        <v>22</v>
      </c>
    </row>
    <row r="319" spans="1:9">
      <c r="A319" t="s">
        <v>4408</v>
      </c>
      <c r="B319" t="s">
        <v>4409</v>
      </c>
      <c r="C319" t="s">
        <v>4410</v>
      </c>
      <c r="D319" t="s">
        <v>1329</v>
      </c>
      <c r="E319" t="s">
        <v>4411</v>
      </c>
      <c r="F319" t="s">
        <v>4412</v>
      </c>
      <c r="G319" t="s">
        <v>21</v>
      </c>
      <c r="H319" s="1">
        <v>69</v>
      </c>
      <c r="I319" s="1">
        <v>51</v>
      </c>
    </row>
    <row r="320" spans="1:9">
      <c r="A320" t="s">
        <v>3340</v>
      </c>
      <c r="B320" t="s">
        <v>3341</v>
      </c>
      <c r="C320" t="s">
        <v>3342</v>
      </c>
      <c r="D320" t="s">
        <v>1312</v>
      </c>
      <c r="E320" t="str">
        <f>"06415"</f>
        <v>06415</v>
      </c>
      <c r="F320" t="s">
        <v>3343</v>
      </c>
      <c r="G320" t="s">
        <v>21</v>
      </c>
      <c r="H320" s="1">
        <v>89</v>
      </c>
      <c r="I320" s="1">
        <v>27</v>
      </c>
    </row>
    <row r="321" spans="1:9">
      <c r="A321" t="s">
        <v>1457</v>
      </c>
      <c r="B321" t="s">
        <v>1458</v>
      </c>
      <c r="C321" t="s">
        <v>1459</v>
      </c>
      <c r="D321" t="s">
        <v>362</v>
      </c>
      <c r="E321" t="s">
        <v>1460</v>
      </c>
      <c r="F321" t="s">
        <v>1461</v>
      </c>
      <c r="G321" t="s">
        <v>197</v>
      </c>
      <c r="H321" s="1">
        <v>32</v>
      </c>
      <c r="I321" s="1">
        <v>23</v>
      </c>
    </row>
    <row r="322" spans="1:9">
      <c r="A322" t="s">
        <v>2783</v>
      </c>
      <c r="B322" t="s">
        <v>2784</v>
      </c>
      <c r="C322" t="s">
        <v>2785</v>
      </c>
      <c r="D322" t="s">
        <v>793</v>
      </c>
      <c r="E322" t="s">
        <v>2786</v>
      </c>
      <c r="F322" t="s">
        <v>2787</v>
      </c>
      <c r="G322" t="s">
        <v>89</v>
      </c>
      <c r="H322" s="1">
        <v>56</v>
      </c>
      <c r="I322" s="1" t="str">
        <f>"0"</f>
        <v>0</v>
      </c>
    </row>
    <row r="323" spans="1:9">
      <c r="A323" t="s">
        <v>6051</v>
      </c>
      <c r="B323" t="s">
        <v>6052</v>
      </c>
      <c r="C323" t="s">
        <v>6053</v>
      </c>
      <c r="D323" t="s">
        <v>273</v>
      </c>
      <c r="E323" t="s">
        <v>6054</v>
      </c>
      <c r="F323" t="s">
        <v>6055</v>
      </c>
      <c r="G323" t="s">
        <v>269</v>
      </c>
      <c r="H323" s="1">
        <v>32</v>
      </c>
      <c r="I323" s="1">
        <v>22</v>
      </c>
    </row>
    <row r="324" spans="1:9">
      <c r="A324" t="s">
        <v>1074</v>
      </c>
      <c r="B324" t="s">
        <v>1075</v>
      </c>
      <c r="C324" t="s">
        <v>1076</v>
      </c>
      <c r="D324" t="s">
        <v>374</v>
      </c>
      <c r="E324" t="str">
        <f>"06604"</f>
        <v>06604</v>
      </c>
      <c r="F324" t="s">
        <v>1077</v>
      </c>
      <c r="G324" t="s">
        <v>89</v>
      </c>
      <c r="H324" s="1" t="str">
        <f>"20"</f>
        <v>20</v>
      </c>
      <c r="I324" s="1" t="str">
        <f>"0"</f>
        <v>0</v>
      </c>
    </row>
    <row r="325" spans="1:9">
      <c r="A325" t="s">
        <v>4666</v>
      </c>
      <c r="B325" t="s">
        <v>4667</v>
      </c>
      <c r="C325" t="s">
        <v>4668</v>
      </c>
      <c r="D325" t="s">
        <v>190</v>
      </c>
      <c r="E325" t="str">
        <f>"06905"</f>
        <v>06905</v>
      </c>
      <c r="F325" t="s">
        <v>4665</v>
      </c>
      <c r="G325" t="s">
        <v>82</v>
      </c>
      <c r="H325" s="1" t="str">
        <f>"80"</f>
        <v>80</v>
      </c>
      <c r="I325" s="1" t="str">
        <f>"0"</f>
        <v>0</v>
      </c>
    </row>
    <row r="326" spans="1:9">
      <c r="A326" t="s">
        <v>2142</v>
      </c>
      <c r="B326" t="s">
        <v>2143</v>
      </c>
      <c r="C326" t="s">
        <v>2144</v>
      </c>
      <c r="D326" t="s">
        <v>422</v>
      </c>
      <c r="E326" t="s">
        <v>2145</v>
      </c>
      <c r="F326" t="s">
        <v>2146</v>
      </c>
      <c r="G326" t="s">
        <v>148</v>
      </c>
      <c r="H326" s="1" t="str">
        <f>"90"</f>
        <v>90</v>
      </c>
      <c r="I326" s="1" t="str">
        <f>"0"</f>
        <v>0</v>
      </c>
    </row>
    <row r="327" spans="1:9">
      <c r="A327" t="s">
        <v>4078</v>
      </c>
      <c r="B327" t="s">
        <v>4079</v>
      </c>
      <c r="C327" t="s">
        <v>4080</v>
      </c>
      <c r="D327" t="s">
        <v>587</v>
      </c>
      <c r="E327" t="str">
        <f>"06355"</f>
        <v>06355</v>
      </c>
      <c r="F327" t="s">
        <v>4081</v>
      </c>
      <c r="G327" t="s">
        <v>89</v>
      </c>
      <c r="H327" s="1" t="str">
        <f>"20"</f>
        <v>20</v>
      </c>
      <c r="I327" s="1" t="str">
        <f>"0"</f>
        <v>0</v>
      </c>
    </row>
    <row r="328" spans="1:9">
      <c r="A328" t="s">
        <v>29</v>
      </c>
      <c r="B328" t="s">
        <v>30</v>
      </c>
      <c r="C328" t="s">
        <v>31</v>
      </c>
      <c r="D328" t="s">
        <v>32</v>
      </c>
      <c r="E328" t="s">
        <v>33</v>
      </c>
      <c r="F328" t="s">
        <v>34</v>
      </c>
      <c r="G328" t="s">
        <v>35</v>
      </c>
      <c r="H328" s="1">
        <v>74</v>
      </c>
      <c r="I328" s="1">
        <v>16</v>
      </c>
    </row>
    <row r="329" spans="1:9">
      <c r="A329" t="s">
        <v>4871</v>
      </c>
      <c r="B329" t="s">
        <v>4872</v>
      </c>
      <c r="C329" t="s">
        <v>4873</v>
      </c>
      <c r="D329" t="s">
        <v>4874</v>
      </c>
      <c r="E329" t="s">
        <v>4875</v>
      </c>
      <c r="F329" t="s">
        <v>4876</v>
      </c>
      <c r="G329" t="s">
        <v>21</v>
      </c>
      <c r="H329" s="1">
        <v>78</v>
      </c>
      <c r="I329" s="1">
        <v>24</v>
      </c>
    </row>
    <row r="330" spans="1:9">
      <c r="A330" t="s">
        <v>3566</v>
      </c>
      <c r="B330" t="s">
        <v>3567</v>
      </c>
      <c r="C330" t="s">
        <v>3568</v>
      </c>
      <c r="D330" t="s">
        <v>700</v>
      </c>
      <c r="E330" t="s">
        <v>3569</v>
      </c>
      <c r="F330" t="s">
        <v>3570</v>
      </c>
      <c r="G330" t="s">
        <v>314</v>
      </c>
      <c r="H330" s="1">
        <v>143</v>
      </c>
      <c r="I330" s="1" t="str">
        <f>"0"</f>
        <v>0</v>
      </c>
    </row>
    <row r="331" spans="1:9">
      <c r="A331" t="s">
        <v>5582</v>
      </c>
      <c r="B331" t="s">
        <v>5583</v>
      </c>
      <c r="C331" t="s">
        <v>5584</v>
      </c>
      <c r="D331" t="s">
        <v>3724</v>
      </c>
      <c r="E331" t="s">
        <v>5585</v>
      </c>
      <c r="F331" t="s">
        <v>5586</v>
      </c>
      <c r="G331" t="s">
        <v>21</v>
      </c>
      <c r="H331" s="1">
        <v>62</v>
      </c>
      <c r="I331" s="1">
        <v>32</v>
      </c>
    </row>
    <row r="332" spans="1:9">
      <c r="A332" t="s">
        <v>4804</v>
      </c>
      <c r="B332" t="s">
        <v>4805</v>
      </c>
      <c r="C332" t="s">
        <v>4806</v>
      </c>
      <c r="D332" t="s">
        <v>973</v>
      </c>
      <c r="E332" t="s">
        <v>4807</v>
      </c>
      <c r="F332" t="s">
        <v>4808</v>
      </c>
      <c r="G332" t="s">
        <v>21</v>
      </c>
      <c r="H332" s="1">
        <v>148</v>
      </c>
      <c r="I332" s="1">
        <v>56</v>
      </c>
    </row>
    <row r="333" spans="1:9">
      <c r="A333" t="s">
        <v>1005</v>
      </c>
      <c r="B333" t="s">
        <v>1006</v>
      </c>
      <c r="C333" t="s">
        <v>1007</v>
      </c>
      <c r="D333" t="s">
        <v>398</v>
      </c>
      <c r="E333" t="s">
        <v>1008</v>
      </c>
      <c r="F333" t="s">
        <v>1009</v>
      </c>
      <c r="G333" t="s">
        <v>21</v>
      </c>
      <c r="H333" s="1">
        <v>73</v>
      </c>
      <c r="I333" s="1">
        <v>28</v>
      </c>
    </row>
    <row r="334" spans="1:9">
      <c r="A334" t="s">
        <v>6372</v>
      </c>
      <c r="B334" t="s">
        <v>6373</v>
      </c>
      <c r="C334" t="s">
        <v>6374</v>
      </c>
      <c r="D334" t="s">
        <v>2099</v>
      </c>
      <c r="E334" t="s">
        <v>6375</v>
      </c>
      <c r="F334" t="s">
        <v>6376</v>
      </c>
      <c r="G334" t="s">
        <v>1788</v>
      </c>
      <c r="H334" s="1">
        <v>157</v>
      </c>
      <c r="I334" s="1">
        <v>47</v>
      </c>
    </row>
    <row r="335" spans="1:9">
      <c r="A335" t="s">
        <v>5080</v>
      </c>
      <c r="B335" t="s">
        <v>5081</v>
      </c>
      <c r="C335" t="s">
        <v>5082</v>
      </c>
      <c r="D335" t="s">
        <v>374</v>
      </c>
      <c r="E335" t="str">
        <f>"06604"</f>
        <v>06604</v>
      </c>
      <c r="F335" t="s">
        <v>5083</v>
      </c>
      <c r="G335" t="s">
        <v>21</v>
      </c>
      <c r="H335" s="1">
        <v>83</v>
      </c>
      <c r="I335" s="1">
        <v>48</v>
      </c>
    </row>
    <row r="336" spans="1:9">
      <c r="A336" t="s">
        <v>6397</v>
      </c>
      <c r="B336" t="s">
        <v>6398</v>
      </c>
      <c r="C336" t="s">
        <v>6399</v>
      </c>
      <c r="D336" t="s">
        <v>374</v>
      </c>
      <c r="E336" t="str">
        <f>"06606"</f>
        <v>06606</v>
      </c>
      <c r="F336" t="s">
        <v>6400</v>
      </c>
      <c r="G336" t="s">
        <v>197</v>
      </c>
      <c r="H336" s="1">
        <v>54</v>
      </c>
      <c r="I336" s="1">
        <v>45</v>
      </c>
    </row>
    <row r="337" spans="1:9">
      <c r="A337" t="s">
        <v>4881</v>
      </c>
      <c r="B337" t="s">
        <v>4882</v>
      </c>
      <c r="C337" t="s">
        <v>4883</v>
      </c>
      <c r="D337" t="s">
        <v>229</v>
      </c>
      <c r="E337" t="str">
        <f>"06410"</f>
        <v>06410</v>
      </c>
      <c r="F337" t="s">
        <v>4884</v>
      </c>
      <c r="G337" t="s">
        <v>21</v>
      </c>
      <c r="H337" s="1" t="str">
        <f>"60"</f>
        <v>60</v>
      </c>
      <c r="I337" s="1">
        <v>16</v>
      </c>
    </row>
    <row r="338" spans="1:9">
      <c r="A338" t="s">
        <v>2733</v>
      </c>
      <c r="B338" t="s">
        <v>2734</v>
      </c>
      <c r="C338" t="s">
        <v>2735</v>
      </c>
      <c r="D338" t="s">
        <v>116</v>
      </c>
      <c r="E338" t="s">
        <v>2736</v>
      </c>
      <c r="F338" t="s">
        <v>2737</v>
      </c>
      <c r="G338" t="s">
        <v>89</v>
      </c>
      <c r="H338" s="1">
        <v>142</v>
      </c>
      <c r="I338" s="1" t="str">
        <f>"0"</f>
        <v>0</v>
      </c>
    </row>
    <row r="339" spans="1:9">
      <c r="A339" t="s">
        <v>2106</v>
      </c>
      <c r="B339" t="s">
        <v>2107</v>
      </c>
      <c r="C339" t="s">
        <v>2108</v>
      </c>
      <c r="D339" t="s">
        <v>180</v>
      </c>
      <c r="E339" t="s">
        <v>2109</v>
      </c>
      <c r="F339" t="s">
        <v>2110</v>
      </c>
      <c r="G339" t="s">
        <v>21</v>
      </c>
      <c r="H339" s="1">
        <v>53</v>
      </c>
      <c r="I339" s="1">
        <v>36</v>
      </c>
    </row>
    <row r="340" spans="1:9">
      <c r="A340" t="s">
        <v>3746</v>
      </c>
      <c r="B340" t="s">
        <v>3747</v>
      </c>
      <c r="C340" t="s">
        <v>3748</v>
      </c>
      <c r="D340" t="s">
        <v>1329</v>
      </c>
      <c r="E340" t="str">
        <f>"06518"</f>
        <v>06518</v>
      </c>
      <c r="F340" t="s">
        <v>3749</v>
      </c>
      <c r="G340" t="s">
        <v>936</v>
      </c>
      <c r="H340" s="1">
        <v>89</v>
      </c>
      <c r="I340" s="1" t="str">
        <f>"40"</f>
        <v>40</v>
      </c>
    </row>
    <row r="341" spans="1:9">
      <c r="A341" t="s">
        <v>2392</v>
      </c>
      <c r="B341" t="s">
        <v>2393</v>
      </c>
      <c r="C341" t="s">
        <v>2394</v>
      </c>
      <c r="D341" t="s">
        <v>207</v>
      </c>
      <c r="E341" t="str">
        <f>"06460"</f>
        <v>06460</v>
      </c>
      <c r="F341" t="s">
        <v>2395</v>
      </c>
      <c r="G341" t="s">
        <v>106</v>
      </c>
      <c r="H341" s="1" t="str">
        <f>"60"</f>
        <v>60</v>
      </c>
      <c r="I341" s="1" t="str">
        <f>"40"</f>
        <v>40</v>
      </c>
    </row>
    <row r="342" spans="1:9">
      <c r="A342" t="s">
        <v>5295</v>
      </c>
      <c r="B342" t="s">
        <v>5296</v>
      </c>
      <c r="C342" t="s">
        <v>5297</v>
      </c>
      <c r="D342" t="s">
        <v>380</v>
      </c>
      <c r="E342" t="s">
        <v>5298</v>
      </c>
      <c r="F342" t="s">
        <v>5299</v>
      </c>
      <c r="G342" t="s">
        <v>21</v>
      </c>
      <c r="H342" s="1">
        <v>57</v>
      </c>
      <c r="I342" s="1" t="str">
        <f>"40"</f>
        <v>40</v>
      </c>
    </row>
    <row r="343" spans="1:9">
      <c r="A343" t="s">
        <v>5300</v>
      </c>
      <c r="B343" t="s">
        <v>5301</v>
      </c>
      <c r="C343" t="s">
        <v>5302</v>
      </c>
      <c r="D343" t="s">
        <v>380</v>
      </c>
      <c r="E343" t="s">
        <v>5303</v>
      </c>
      <c r="F343" t="s">
        <v>5299</v>
      </c>
      <c r="G343" t="s">
        <v>119</v>
      </c>
      <c r="H343" s="1">
        <v>35</v>
      </c>
      <c r="I343" s="1" t="str">
        <f>"0"</f>
        <v>0</v>
      </c>
    </row>
    <row r="344" spans="1:9">
      <c r="A344" t="s">
        <v>2626</v>
      </c>
      <c r="B344" t="s">
        <v>2627</v>
      </c>
      <c r="C344" t="s">
        <v>2628</v>
      </c>
      <c r="D344" t="s">
        <v>374</v>
      </c>
      <c r="E344" t="s">
        <v>2629</v>
      </c>
      <c r="F344" t="s">
        <v>2630</v>
      </c>
      <c r="G344" t="s">
        <v>502</v>
      </c>
      <c r="H344" s="1">
        <v>47</v>
      </c>
      <c r="I344" s="1" t="str">
        <f>"0"</f>
        <v>0</v>
      </c>
    </row>
    <row r="345" spans="1:9">
      <c r="A345" t="s">
        <v>532</v>
      </c>
      <c r="B345" t="s">
        <v>533</v>
      </c>
      <c r="C345" t="s">
        <v>534</v>
      </c>
      <c r="D345" t="s">
        <v>535</v>
      </c>
      <c r="E345" t="str">
        <f>"06798"</f>
        <v>06798</v>
      </c>
      <c r="F345" t="s">
        <v>536</v>
      </c>
      <c r="G345" t="s">
        <v>89</v>
      </c>
      <c r="H345" s="1">
        <v>27</v>
      </c>
      <c r="I345" s="1" t="str">
        <f>"0"</f>
        <v>0</v>
      </c>
    </row>
    <row r="346" spans="1:9">
      <c r="A346" t="s">
        <v>6169</v>
      </c>
      <c r="B346" t="s">
        <v>6170</v>
      </c>
      <c r="C346" t="s">
        <v>6171</v>
      </c>
      <c r="D346" t="s">
        <v>50</v>
      </c>
      <c r="E346" t="s">
        <v>6172</v>
      </c>
      <c r="F346" t="s">
        <v>6173</v>
      </c>
      <c r="G346" t="s">
        <v>119</v>
      </c>
      <c r="H346" s="1">
        <v>26</v>
      </c>
      <c r="I346" s="1" t="str">
        <f>"0"</f>
        <v>0</v>
      </c>
    </row>
    <row r="347" spans="1:9">
      <c r="A347" t="s">
        <v>3531</v>
      </c>
      <c r="B347" t="s">
        <v>3532</v>
      </c>
      <c r="C347" t="s">
        <v>3533</v>
      </c>
      <c r="D347" t="s">
        <v>1733</v>
      </c>
      <c r="E347" t="str">
        <f>"06053"</f>
        <v>06053</v>
      </c>
      <c r="F347" t="s">
        <v>3534</v>
      </c>
      <c r="G347" t="s">
        <v>119</v>
      </c>
      <c r="H347" s="1">
        <v>26</v>
      </c>
      <c r="I347" s="1" t="str">
        <f>"0"</f>
        <v>0</v>
      </c>
    </row>
    <row r="348" spans="1:9">
      <c r="A348" t="s">
        <v>848</v>
      </c>
      <c r="B348" t="s">
        <v>849</v>
      </c>
      <c r="C348" t="s">
        <v>850</v>
      </c>
      <c r="D348" t="s">
        <v>510</v>
      </c>
      <c r="E348" t="s">
        <v>851</v>
      </c>
      <c r="F348" t="s">
        <v>852</v>
      </c>
      <c r="G348" t="s">
        <v>853</v>
      </c>
      <c r="H348" s="1">
        <v>131</v>
      </c>
      <c r="I348" s="1">
        <v>16</v>
      </c>
    </row>
    <row r="349" spans="1:9">
      <c r="A349" t="s">
        <v>247</v>
      </c>
      <c r="B349" t="s">
        <v>248</v>
      </c>
      <c r="C349" t="s">
        <v>249</v>
      </c>
      <c r="D349" t="s">
        <v>250</v>
      </c>
      <c r="E349" t="str">
        <f>"06026"</f>
        <v>06026</v>
      </c>
      <c r="F349" t="s">
        <v>251</v>
      </c>
      <c r="G349" t="s">
        <v>89</v>
      </c>
      <c r="H349" s="1">
        <v>25</v>
      </c>
      <c r="I349" s="1" t="str">
        <f>"0"</f>
        <v>0</v>
      </c>
    </row>
    <row r="350" spans="1:9">
      <c r="A350" t="s">
        <v>1127</v>
      </c>
      <c r="B350" t="s">
        <v>1128</v>
      </c>
      <c r="C350" t="s">
        <v>1129</v>
      </c>
      <c r="D350" t="s">
        <v>1130</v>
      </c>
      <c r="E350" t="s">
        <v>1131</v>
      </c>
      <c r="F350" t="s">
        <v>1132</v>
      </c>
      <c r="G350" t="s">
        <v>89</v>
      </c>
      <c r="H350" s="1">
        <v>21</v>
      </c>
      <c r="I350" s="1" t="str">
        <f>"0"</f>
        <v>0</v>
      </c>
    </row>
    <row r="351" spans="1:9">
      <c r="A351" t="s">
        <v>4095</v>
      </c>
      <c r="B351" t="s">
        <v>4096</v>
      </c>
      <c r="C351" t="s">
        <v>4097</v>
      </c>
      <c r="D351" t="s">
        <v>2026</v>
      </c>
      <c r="E351" t="s">
        <v>4098</v>
      </c>
      <c r="F351" t="s">
        <v>4099</v>
      </c>
      <c r="G351" t="s">
        <v>197</v>
      </c>
      <c r="H351" s="1">
        <v>32</v>
      </c>
      <c r="I351" s="1">
        <v>16</v>
      </c>
    </row>
    <row r="352" spans="1:9">
      <c r="A352" t="s">
        <v>4210</v>
      </c>
      <c r="B352" t="s">
        <v>4211</v>
      </c>
      <c r="C352" t="s">
        <v>2980</v>
      </c>
      <c r="D352" t="s">
        <v>2981</v>
      </c>
      <c r="E352" t="s">
        <v>2982</v>
      </c>
      <c r="F352" t="s">
        <v>4212</v>
      </c>
      <c r="G352" t="s">
        <v>89</v>
      </c>
      <c r="H352" s="1">
        <v>13</v>
      </c>
      <c r="I352" s="1" t="str">
        <f>"0"</f>
        <v>0</v>
      </c>
    </row>
    <row r="353" spans="1:9">
      <c r="A353" t="s">
        <v>1112</v>
      </c>
      <c r="B353" t="s">
        <v>1113</v>
      </c>
      <c r="C353" t="s">
        <v>1114</v>
      </c>
      <c r="D353" t="s">
        <v>12</v>
      </c>
      <c r="E353" t="s">
        <v>1115</v>
      </c>
      <c r="F353" t="s">
        <v>1116</v>
      </c>
      <c r="G353" t="s">
        <v>89</v>
      </c>
      <c r="H353" s="1">
        <v>74</v>
      </c>
      <c r="I353" s="1" t="str">
        <f>"0"</f>
        <v>0</v>
      </c>
    </row>
    <row r="354" spans="1:9">
      <c r="A354" t="s">
        <v>4326</v>
      </c>
      <c r="B354" t="s">
        <v>4327</v>
      </c>
      <c r="C354" t="s">
        <v>4328</v>
      </c>
      <c r="D354" t="s">
        <v>12</v>
      </c>
      <c r="E354" t="str">
        <f>"06705"</f>
        <v>06705</v>
      </c>
      <c r="F354" t="s">
        <v>4329</v>
      </c>
      <c r="G354" t="s">
        <v>35</v>
      </c>
      <c r="H354" s="1">
        <v>136</v>
      </c>
      <c r="I354" s="1">
        <v>16</v>
      </c>
    </row>
    <row r="355" spans="1:9">
      <c r="A355" t="s">
        <v>4823</v>
      </c>
      <c r="B355" t="s">
        <v>4824</v>
      </c>
      <c r="C355" t="s">
        <v>4825</v>
      </c>
      <c r="D355" t="s">
        <v>641</v>
      </c>
      <c r="E355" t="s">
        <v>4826</v>
      </c>
      <c r="F355" t="s">
        <v>4827</v>
      </c>
      <c r="G355" t="s">
        <v>89</v>
      </c>
      <c r="H355" s="1" t="str">
        <f>"80"</f>
        <v>80</v>
      </c>
      <c r="I355" s="1" t="str">
        <f>"0"</f>
        <v>0</v>
      </c>
    </row>
    <row r="356" spans="1:9">
      <c r="A356" t="s">
        <v>4648</v>
      </c>
      <c r="B356" t="s">
        <v>4649</v>
      </c>
      <c r="C356" t="s">
        <v>4650</v>
      </c>
      <c r="D356" t="s">
        <v>484</v>
      </c>
      <c r="E356" t="s">
        <v>4651</v>
      </c>
      <c r="F356" t="s">
        <v>4381</v>
      </c>
      <c r="G356" t="s">
        <v>82</v>
      </c>
      <c r="H356" s="1">
        <v>92</v>
      </c>
      <c r="I356" s="1" t="str">
        <f>"0"</f>
        <v>0</v>
      </c>
    </row>
    <row r="357" spans="1:9">
      <c r="A357" t="s">
        <v>5709</v>
      </c>
      <c r="B357" t="s">
        <v>5710</v>
      </c>
      <c r="C357" t="s">
        <v>5711</v>
      </c>
      <c r="D357" t="s">
        <v>484</v>
      </c>
      <c r="E357" t="s">
        <v>5712</v>
      </c>
      <c r="F357" t="s">
        <v>4381</v>
      </c>
      <c r="G357" t="s">
        <v>1343</v>
      </c>
      <c r="H357" s="1" t="str">
        <f>"100"</f>
        <v>100</v>
      </c>
      <c r="I357" s="1" t="str">
        <f>"0"</f>
        <v>0</v>
      </c>
    </row>
    <row r="358" spans="1:9">
      <c r="A358" t="s">
        <v>2762</v>
      </c>
      <c r="B358" t="s">
        <v>2763</v>
      </c>
      <c r="C358" t="s">
        <v>2764</v>
      </c>
      <c r="D358" t="s">
        <v>597</v>
      </c>
      <c r="E358" t="s">
        <v>2765</v>
      </c>
      <c r="F358" t="s">
        <v>2766</v>
      </c>
      <c r="G358" t="s">
        <v>631</v>
      </c>
      <c r="H358" s="1">
        <v>125</v>
      </c>
      <c r="I358" s="1" t="str">
        <f>"0"</f>
        <v>0</v>
      </c>
    </row>
    <row r="359" spans="1:9">
      <c r="A359" t="s">
        <v>3153</v>
      </c>
      <c r="B359" t="s">
        <v>3154</v>
      </c>
      <c r="C359" t="s">
        <v>3155</v>
      </c>
      <c r="D359" t="s">
        <v>201</v>
      </c>
      <c r="E359" t="s">
        <v>3156</v>
      </c>
      <c r="F359" t="s">
        <v>3157</v>
      </c>
      <c r="G359" t="s">
        <v>1343</v>
      </c>
      <c r="H359" s="1">
        <v>65</v>
      </c>
      <c r="I359" s="1" t="str">
        <f>"0"</f>
        <v>0</v>
      </c>
    </row>
    <row r="360" spans="1:9">
      <c r="A360" t="s">
        <v>5359</v>
      </c>
      <c r="B360" t="s">
        <v>5360</v>
      </c>
      <c r="C360" t="s">
        <v>5361</v>
      </c>
      <c r="D360" t="s">
        <v>190</v>
      </c>
      <c r="E360" t="str">
        <f>"06907"</f>
        <v>06907</v>
      </c>
      <c r="F360" t="s">
        <v>5362</v>
      </c>
      <c r="G360" t="s">
        <v>197</v>
      </c>
      <c r="H360" s="1">
        <v>16</v>
      </c>
      <c r="I360" s="1">
        <v>16</v>
      </c>
    </row>
    <row r="361" spans="1:9">
      <c r="A361" t="s">
        <v>4585</v>
      </c>
      <c r="B361" t="s">
        <v>4586</v>
      </c>
      <c r="C361" t="s">
        <v>4587</v>
      </c>
      <c r="D361" t="s">
        <v>40</v>
      </c>
      <c r="E361" t="s">
        <v>4588</v>
      </c>
      <c r="F361" t="s">
        <v>4589</v>
      </c>
      <c r="G361" t="s">
        <v>82</v>
      </c>
      <c r="H361" s="1" t="str">
        <f>"40"</f>
        <v>40</v>
      </c>
      <c r="I361" s="1" t="str">
        <f>"0"</f>
        <v>0</v>
      </c>
    </row>
    <row r="362" spans="1:9">
      <c r="A362" t="s">
        <v>1215</v>
      </c>
      <c r="B362" t="s">
        <v>1216</v>
      </c>
      <c r="C362" t="s">
        <v>1217</v>
      </c>
      <c r="D362" t="s">
        <v>201</v>
      </c>
      <c r="E362" t="s">
        <v>1218</v>
      </c>
      <c r="F362" t="s">
        <v>1219</v>
      </c>
      <c r="G362" t="s">
        <v>197</v>
      </c>
      <c r="H362" s="1" t="str">
        <f>"40"</f>
        <v>40</v>
      </c>
      <c r="I362" s="1">
        <v>24</v>
      </c>
    </row>
    <row r="363" spans="1:9">
      <c r="A363" t="s">
        <v>6003</v>
      </c>
      <c r="B363" t="s">
        <v>6004</v>
      </c>
      <c r="C363" t="s">
        <v>6005</v>
      </c>
      <c r="D363" t="s">
        <v>1329</v>
      </c>
      <c r="E363" t="s">
        <v>6006</v>
      </c>
      <c r="F363" t="s">
        <v>6007</v>
      </c>
      <c r="G363" t="s">
        <v>197</v>
      </c>
      <c r="H363" s="1">
        <v>33</v>
      </c>
      <c r="I363" s="1">
        <v>24</v>
      </c>
    </row>
    <row r="364" spans="1:9">
      <c r="A364" t="s">
        <v>3208</v>
      </c>
      <c r="B364" t="s">
        <v>3209</v>
      </c>
      <c r="C364" t="s">
        <v>3210</v>
      </c>
      <c r="D364" t="s">
        <v>1335</v>
      </c>
      <c r="E364" t="s">
        <v>3211</v>
      </c>
      <c r="F364" t="s">
        <v>3212</v>
      </c>
      <c r="G364" t="s">
        <v>21</v>
      </c>
      <c r="H364" s="1">
        <v>127</v>
      </c>
      <c r="I364" s="1">
        <v>22</v>
      </c>
    </row>
    <row r="365" spans="1:9">
      <c r="A365" t="s">
        <v>5373</v>
      </c>
      <c r="B365" t="s">
        <v>5374</v>
      </c>
      <c r="C365" t="s">
        <v>5375</v>
      </c>
      <c r="D365" t="s">
        <v>46</v>
      </c>
      <c r="E365" t="s">
        <v>3325</v>
      </c>
      <c r="F365" t="s">
        <v>48</v>
      </c>
      <c r="G365" t="s">
        <v>197</v>
      </c>
      <c r="H365" s="1">
        <v>64</v>
      </c>
      <c r="I365" s="1">
        <v>64</v>
      </c>
    </row>
    <row r="366" spans="1:9">
      <c r="A366" t="s">
        <v>5905</v>
      </c>
      <c r="B366" t="s">
        <v>5906</v>
      </c>
      <c r="C366" t="s">
        <v>5907</v>
      </c>
      <c r="D366" t="s">
        <v>110</v>
      </c>
      <c r="E366" t="s">
        <v>5908</v>
      </c>
      <c r="F366" t="s">
        <v>5909</v>
      </c>
      <c r="G366" t="s">
        <v>21</v>
      </c>
      <c r="H366" s="1">
        <v>169</v>
      </c>
      <c r="I366" s="1">
        <v>96</v>
      </c>
    </row>
    <row r="367" spans="1:9">
      <c r="A367" t="s">
        <v>6506</v>
      </c>
      <c r="B367" t="s">
        <v>6507</v>
      </c>
      <c r="C367" t="s">
        <v>6508</v>
      </c>
      <c r="D367" t="s">
        <v>229</v>
      </c>
      <c r="E367" t="s">
        <v>6509</v>
      </c>
      <c r="F367" t="s">
        <v>6510</v>
      </c>
      <c r="G367" t="s">
        <v>21</v>
      </c>
      <c r="H367" s="1" t="str">
        <f>"270"</f>
        <v>270</v>
      </c>
      <c r="I367" s="1">
        <v>96</v>
      </c>
    </row>
    <row r="368" spans="1:9">
      <c r="A368" t="s">
        <v>5869</v>
      </c>
      <c r="B368" t="s">
        <v>5870</v>
      </c>
      <c r="C368" t="s">
        <v>5871</v>
      </c>
      <c r="D368" t="s">
        <v>1130</v>
      </c>
      <c r="E368" t="s">
        <v>5872</v>
      </c>
      <c r="F368" t="s">
        <v>5873</v>
      </c>
      <c r="G368" t="s">
        <v>21</v>
      </c>
      <c r="H368" s="1">
        <v>217</v>
      </c>
      <c r="I368" s="1">
        <v>112</v>
      </c>
    </row>
    <row r="369" spans="1:9">
      <c r="A369" t="s">
        <v>6392</v>
      </c>
      <c r="B369" t="s">
        <v>6393</v>
      </c>
      <c r="C369" t="s">
        <v>6394</v>
      </c>
      <c r="D369" t="s">
        <v>54</v>
      </c>
      <c r="E369" t="s">
        <v>6395</v>
      </c>
      <c r="F369" t="s">
        <v>6396</v>
      </c>
      <c r="G369" t="s">
        <v>21</v>
      </c>
      <c r="H369" s="1">
        <v>65</v>
      </c>
      <c r="I369" s="1" t="str">
        <f>"40"</f>
        <v>40</v>
      </c>
    </row>
    <row r="370" spans="1:9">
      <c r="A370" t="s">
        <v>6125</v>
      </c>
      <c r="B370" t="s">
        <v>6126</v>
      </c>
      <c r="C370" t="s">
        <v>6127</v>
      </c>
      <c r="D370" t="s">
        <v>454</v>
      </c>
      <c r="E370" t="s">
        <v>6128</v>
      </c>
      <c r="F370" t="s">
        <v>6129</v>
      </c>
      <c r="G370" t="s">
        <v>21</v>
      </c>
      <c r="H370" s="1" t="str">
        <f>"90"</f>
        <v>90</v>
      </c>
      <c r="I370" s="1">
        <v>51</v>
      </c>
    </row>
    <row r="371" spans="1:9">
      <c r="A371" t="s">
        <v>6519</v>
      </c>
      <c r="B371" t="s">
        <v>6520</v>
      </c>
      <c r="C371" t="s">
        <v>6521</v>
      </c>
      <c r="D371" t="s">
        <v>1003</v>
      </c>
      <c r="E371" t="str">
        <f>"06478"</f>
        <v>06478</v>
      </c>
      <c r="F371" t="s">
        <v>6522</v>
      </c>
      <c r="G371" t="s">
        <v>21</v>
      </c>
      <c r="H371" s="1">
        <v>234</v>
      </c>
      <c r="I371" s="1">
        <v>88</v>
      </c>
    </row>
    <row r="372" spans="1:9">
      <c r="A372" t="s">
        <v>6362</v>
      </c>
      <c r="B372" t="s">
        <v>6363</v>
      </c>
      <c r="C372" t="s">
        <v>6364</v>
      </c>
      <c r="D372" t="s">
        <v>134</v>
      </c>
      <c r="E372" t="s">
        <v>6365</v>
      </c>
      <c r="F372" t="s">
        <v>6366</v>
      </c>
      <c r="G372" t="s">
        <v>21</v>
      </c>
      <c r="H372" s="1" t="str">
        <f>"110"</f>
        <v>110</v>
      </c>
      <c r="I372" s="1" t="str">
        <f>"60"</f>
        <v>60</v>
      </c>
    </row>
    <row r="373" spans="1:9">
      <c r="A373" t="s">
        <v>6102</v>
      </c>
      <c r="B373" t="s">
        <v>6103</v>
      </c>
      <c r="C373" t="s">
        <v>6104</v>
      </c>
      <c r="D373" t="s">
        <v>25</v>
      </c>
      <c r="E373" t="s">
        <v>6105</v>
      </c>
      <c r="F373" t="s">
        <v>6106</v>
      </c>
      <c r="G373" t="s">
        <v>21</v>
      </c>
      <c r="H373" s="1">
        <v>187</v>
      </c>
      <c r="I373" s="1">
        <v>96</v>
      </c>
    </row>
    <row r="374" spans="1:9">
      <c r="A374" t="s">
        <v>5445</v>
      </c>
      <c r="B374" t="s">
        <v>5446</v>
      </c>
      <c r="C374" t="s">
        <v>5447</v>
      </c>
      <c r="D374" t="s">
        <v>459</v>
      </c>
      <c r="E374" t="s">
        <v>5448</v>
      </c>
      <c r="F374" t="s">
        <v>5449</v>
      </c>
      <c r="G374" t="s">
        <v>21</v>
      </c>
      <c r="H374" s="1">
        <v>218</v>
      </c>
      <c r="I374" s="1">
        <v>116</v>
      </c>
    </row>
    <row r="375" spans="1:9">
      <c r="A375" t="s">
        <v>5713</v>
      </c>
      <c r="B375" t="s">
        <v>5714</v>
      </c>
      <c r="C375" t="s">
        <v>5715</v>
      </c>
      <c r="D375" t="s">
        <v>134</v>
      </c>
      <c r="E375" t="s">
        <v>5716</v>
      </c>
      <c r="F375" t="s">
        <v>5717</v>
      </c>
      <c r="G375" t="s">
        <v>21</v>
      </c>
      <c r="H375" s="1">
        <v>186</v>
      </c>
      <c r="I375" s="1">
        <v>112</v>
      </c>
    </row>
    <row r="376" spans="1:9">
      <c r="A376" t="s">
        <v>4431</v>
      </c>
      <c r="B376" t="s">
        <v>4432</v>
      </c>
      <c r="C376" t="s">
        <v>4433</v>
      </c>
      <c r="D376" t="s">
        <v>50</v>
      </c>
      <c r="E376" t="str">
        <f>"06095"</f>
        <v>06095</v>
      </c>
      <c r="F376" t="s">
        <v>4434</v>
      </c>
      <c r="G376" t="s">
        <v>21</v>
      </c>
      <c r="H376" s="1">
        <v>257</v>
      </c>
      <c r="I376" s="1" t="str">
        <f>"120"</f>
        <v>120</v>
      </c>
    </row>
    <row r="377" spans="1:9">
      <c r="A377" t="s">
        <v>6242</v>
      </c>
      <c r="B377" t="s">
        <v>6243</v>
      </c>
      <c r="C377" t="s">
        <v>6244</v>
      </c>
      <c r="D377" t="s">
        <v>50</v>
      </c>
      <c r="E377" t="s">
        <v>6245</v>
      </c>
      <c r="F377" t="s">
        <v>4434</v>
      </c>
      <c r="G377" t="s">
        <v>21</v>
      </c>
      <c r="H377" s="1">
        <v>154</v>
      </c>
      <c r="I377" s="1">
        <v>92</v>
      </c>
    </row>
    <row r="378" spans="1:9">
      <c r="A378" t="s">
        <v>3394</v>
      </c>
      <c r="B378" t="s">
        <v>3395</v>
      </c>
      <c r="C378" t="s">
        <v>3396</v>
      </c>
      <c r="D378" t="s">
        <v>1768</v>
      </c>
      <c r="E378" t="s">
        <v>3397</v>
      </c>
      <c r="F378" t="s">
        <v>3398</v>
      </c>
      <c r="G378" t="s">
        <v>21</v>
      </c>
      <c r="H378" s="1">
        <v>232</v>
      </c>
      <c r="I378" s="1" t="str">
        <f>"120"</f>
        <v>120</v>
      </c>
    </row>
    <row r="379" spans="1:9">
      <c r="A379" t="s">
        <v>43</v>
      </c>
      <c r="B379" t="s">
        <v>44</v>
      </c>
      <c r="C379" t="s">
        <v>45</v>
      </c>
      <c r="D379" t="s">
        <v>46</v>
      </c>
      <c r="E379" t="s">
        <v>47</v>
      </c>
      <c r="F379" t="s">
        <v>48</v>
      </c>
      <c r="G379" t="s">
        <v>49</v>
      </c>
      <c r="H379" s="1">
        <v>147</v>
      </c>
      <c r="I379" s="1">
        <v>72</v>
      </c>
    </row>
    <row r="380" spans="1:9">
      <c r="A380" t="s">
        <v>4292</v>
      </c>
      <c r="B380" t="s">
        <v>4293</v>
      </c>
      <c r="C380" t="s">
        <v>4294</v>
      </c>
      <c r="D380" t="s">
        <v>720</v>
      </c>
      <c r="E380" t="s">
        <v>4295</v>
      </c>
      <c r="F380" t="s">
        <v>4296</v>
      </c>
      <c r="G380" t="s">
        <v>21</v>
      </c>
      <c r="H380" s="1" t="str">
        <f>"220"</f>
        <v>220</v>
      </c>
      <c r="I380" s="1">
        <v>88</v>
      </c>
    </row>
    <row r="381" spans="1:9">
      <c r="A381" t="s">
        <v>3322</v>
      </c>
      <c r="B381" t="s">
        <v>3323</v>
      </c>
      <c r="C381" t="s">
        <v>3324</v>
      </c>
      <c r="D381" t="s">
        <v>46</v>
      </c>
      <c r="E381" t="s">
        <v>3325</v>
      </c>
      <c r="F381" t="s">
        <v>48</v>
      </c>
      <c r="G381" t="s">
        <v>119</v>
      </c>
      <c r="H381" s="1">
        <v>96</v>
      </c>
      <c r="I381" s="1" t="str">
        <f>"0"</f>
        <v>0</v>
      </c>
    </row>
    <row r="382" spans="1:9">
      <c r="A382" t="s">
        <v>5242</v>
      </c>
      <c r="B382" t="s">
        <v>5243</v>
      </c>
      <c r="C382" t="s">
        <v>5244</v>
      </c>
      <c r="D382" t="s">
        <v>1538</v>
      </c>
      <c r="E382" t="s">
        <v>5245</v>
      </c>
      <c r="F382" t="s">
        <v>5246</v>
      </c>
      <c r="G382" t="s">
        <v>28</v>
      </c>
      <c r="H382" s="1" t="str">
        <f>"100"</f>
        <v>100</v>
      </c>
      <c r="I382" s="1" t="str">
        <f>"0"</f>
        <v>0</v>
      </c>
    </row>
    <row r="383" spans="1:9">
      <c r="A383" t="s">
        <v>2453</v>
      </c>
      <c r="B383" t="s">
        <v>2454</v>
      </c>
      <c r="C383" t="s">
        <v>2455</v>
      </c>
      <c r="D383" t="s">
        <v>201</v>
      </c>
      <c r="E383" t="s">
        <v>2456</v>
      </c>
      <c r="F383" t="s">
        <v>2457</v>
      </c>
      <c r="G383" t="s">
        <v>560</v>
      </c>
      <c r="H383" s="1">
        <v>32</v>
      </c>
      <c r="I383" s="1">
        <v>32</v>
      </c>
    </row>
    <row r="384" spans="1:9">
      <c r="A384" t="s">
        <v>5755</v>
      </c>
      <c r="B384" t="s">
        <v>5756</v>
      </c>
      <c r="C384" t="s">
        <v>5757</v>
      </c>
      <c r="D384" t="s">
        <v>374</v>
      </c>
      <c r="E384" t="s">
        <v>5758</v>
      </c>
      <c r="F384" t="s">
        <v>5759</v>
      </c>
      <c r="G384" t="s">
        <v>76</v>
      </c>
      <c r="H384" s="1">
        <v>41</v>
      </c>
      <c r="I384" s="1">
        <v>21</v>
      </c>
    </row>
    <row r="385" spans="1:9">
      <c r="A385" t="s">
        <v>5407</v>
      </c>
      <c r="B385" t="s">
        <v>5408</v>
      </c>
      <c r="C385" t="s">
        <v>5409</v>
      </c>
      <c r="D385" t="s">
        <v>878</v>
      </c>
      <c r="E385" t="s">
        <v>5410</v>
      </c>
      <c r="F385" t="s">
        <v>5411</v>
      </c>
      <c r="G385" t="s">
        <v>294</v>
      </c>
      <c r="H385" s="1">
        <v>46</v>
      </c>
      <c r="I385" s="1">
        <v>16</v>
      </c>
    </row>
    <row r="386" spans="1:9">
      <c r="A386" t="s">
        <v>4885</v>
      </c>
      <c r="B386" t="s">
        <v>4886</v>
      </c>
      <c r="C386" t="s">
        <v>4887</v>
      </c>
      <c r="D386" t="s">
        <v>1312</v>
      </c>
      <c r="E386" t="s">
        <v>4888</v>
      </c>
      <c r="F386" t="s">
        <v>4889</v>
      </c>
      <c r="G386" t="s">
        <v>21</v>
      </c>
      <c r="H386" s="1">
        <v>47</v>
      </c>
      <c r="I386" s="1">
        <v>27</v>
      </c>
    </row>
    <row r="387" spans="1:9">
      <c r="A387" t="s">
        <v>5238</v>
      </c>
      <c r="B387" t="s">
        <v>5239</v>
      </c>
      <c r="C387" t="s">
        <v>5240</v>
      </c>
      <c r="D387" t="s">
        <v>1538</v>
      </c>
      <c r="E387" t="str">
        <f>"06082"</f>
        <v>06082</v>
      </c>
      <c r="F387" t="s">
        <v>5241</v>
      </c>
      <c r="G387" t="s">
        <v>28</v>
      </c>
      <c r="H387" s="1">
        <v>125</v>
      </c>
      <c r="I387" s="1" t="str">
        <f>"0"</f>
        <v>0</v>
      </c>
    </row>
    <row r="388" spans="1:9">
      <c r="A388" t="s">
        <v>5232</v>
      </c>
      <c r="B388" t="s">
        <v>5233</v>
      </c>
      <c r="C388" t="s">
        <v>5234</v>
      </c>
      <c r="D388" t="s">
        <v>1538</v>
      </c>
      <c r="E388" t="s">
        <v>5235</v>
      </c>
      <c r="F388" t="s">
        <v>5236</v>
      </c>
      <c r="G388" t="s">
        <v>5237</v>
      </c>
      <c r="H388" s="1" t="str">
        <f>"150"</f>
        <v>150</v>
      </c>
      <c r="I388" s="1" t="str">
        <f>"0"</f>
        <v>0</v>
      </c>
    </row>
    <row r="389" spans="1:9">
      <c r="A389" t="s">
        <v>5218</v>
      </c>
      <c r="B389" t="s">
        <v>5219</v>
      </c>
      <c r="C389" t="s">
        <v>5220</v>
      </c>
      <c r="D389" t="s">
        <v>40</v>
      </c>
      <c r="E389" t="s">
        <v>5221</v>
      </c>
      <c r="F389" t="s">
        <v>5222</v>
      </c>
      <c r="G389" t="s">
        <v>21</v>
      </c>
      <c r="H389" s="1">
        <v>342</v>
      </c>
      <c r="I389" s="1">
        <v>112</v>
      </c>
    </row>
    <row r="390" spans="1:9">
      <c r="A390" t="s">
        <v>663</v>
      </c>
      <c r="B390" t="s">
        <v>664</v>
      </c>
      <c r="C390" t="s">
        <v>665</v>
      </c>
      <c r="D390" t="s">
        <v>465</v>
      </c>
      <c r="E390" t="str">
        <f>"06426"</f>
        <v>06426</v>
      </c>
      <c r="F390" t="s">
        <v>666</v>
      </c>
      <c r="G390" t="s">
        <v>173</v>
      </c>
      <c r="H390" s="1">
        <v>25</v>
      </c>
      <c r="I390" s="1" t="str">
        <f>"0"</f>
        <v>0</v>
      </c>
    </row>
    <row r="391" spans="1:9">
      <c r="A391" t="s">
        <v>4895</v>
      </c>
      <c r="B391" t="s">
        <v>4896</v>
      </c>
      <c r="C391" t="s">
        <v>4897</v>
      </c>
      <c r="D391" t="s">
        <v>1366</v>
      </c>
      <c r="E391" t="str">
        <f>"06483"</f>
        <v>06483</v>
      </c>
      <c r="F391" t="s">
        <v>4898</v>
      </c>
      <c r="G391" t="s">
        <v>76</v>
      </c>
      <c r="H391" s="1">
        <v>87</v>
      </c>
      <c r="I391" s="1" t="str">
        <f>"40"</f>
        <v>40</v>
      </c>
    </row>
    <row r="392" spans="1:9">
      <c r="A392" t="s">
        <v>356</v>
      </c>
      <c r="B392" t="s">
        <v>357</v>
      </c>
      <c r="C392" t="s">
        <v>358</v>
      </c>
      <c r="D392" t="s">
        <v>359</v>
      </c>
      <c r="E392" t="s">
        <v>360</v>
      </c>
      <c r="F392" t="s">
        <v>361</v>
      </c>
      <c r="G392" t="s">
        <v>82</v>
      </c>
      <c r="H392" s="1" t="str">
        <f>"60"</f>
        <v>60</v>
      </c>
      <c r="I392" s="1" t="str">
        <f>"0"</f>
        <v>0</v>
      </c>
    </row>
    <row r="393" spans="1:9">
      <c r="A393" t="s">
        <v>1507</v>
      </c>
      <c r="B393" t="s">
        <v>1508</v>
      </c>
      <c r="C393" t="s">
        <v>1509</v>
      </c>
      <c r="D393" t="s">
        <v>484</v>
      </c>
      <c r="E393" t="s">
        <v>1510</v>
      </c>
      <c r="F393" t="s">
        <v>1511</v>
      </c>
      <c r="G393" t="s">
        <v>15</v>
      </c>
      <c r="H393" s="1">
        <v>62</v>
      </c>
      <c r="I393" s="1">
        <v>14</v>
      </c>
    </row>
    <row r="394" spans="1:9">
      <c r="A394" t="s">
        <v>3922</v>
      </c>
      <c r="B394" t="s">
        <v>3923</v>
      </c>
      <c r="C394" t="s">
        <v>3924</v>
      </c>
      <c r="D394" t="s">
        <v>641</v>
      </c>
      <c r="E394" t="s">
        <v>3925</v>
      </c>
      <c r="F394" t="s">
        <v>3926</v>
      </c>
      <c r="G394" t="s">
        <v>21</v>
      </c>
      <c r="H394" s="1">
        <v>84</v>
      </c>
      <c r="I394" s="1">
        <v>44</v>
      </c>
    </row>
    <row r="395" spans="1:9">
      <c r="A395" t="s">
        <v>2528</v>
      </c>
      <c r="B395" t="s">
        <v>2529</v>
      </c>
      <c r="C395" t="s">
        <v>2530</v>
      </c>
      <c r="D395" t="s">
        <v>2531</v>
      </c>
      <c r="E395" t="s">
        <v>2532</v>
      </c>
      <c r="F395" t="s">
        <v>2533</v>
      </c>
      <c r="G395" t="s">
        <v>21</v>
      </c>
      <c r="H395" s="1">
        <v>48</v>
      </c>
      <c r="I395" s="1">
        <v>15</v>
      </c>
    </row>
    <row r="396" spans="1:9">
      <c r="A396" t="s">
        <v>3708</v>
      </c>
      <c r="B396" t="s">
        <v>3709</v>
      </c>
      <c r="C396" t="s">
        <v>3710</v>
      </c>
      <c r="D396" t="s">
        <v>246</v>
      </c>
      <c r="E396" t="s">
        <v>3711</v>
      </c>
      <c r="F396" t="s">
        <v>3712</v>
      </c>
      <c r="G396" t="s">
        <v>89</v>
      </c>
      <c r="H396" s="1">
        <v>43</v>
      </c>
      <c r="I396" s="1" t="str">
        <f>"0"</f>
        <v>0</v>
      </c>
    </row>
    <row r="397" spans="1:9">
      <c r="A397" t="s">
        <v>6377</v>
      </c>
      <c r="B397" t="s">
        <v>6378</v>
      </c>
      <c r="C397" t="s">
        <v>6379</v>
      </c>
      <c r="D397" t="s">
        <v>66</v>
      </c>
      <c r="E397" t="s">
        <v>6380</v>
      </c>
      <c r="F397" t="s">
        <v>6381</v>
      </c>
      <c r="G397" t="s">
        <v>197</v>
      </c>
      <c r="H397" s="1">
        <v>44</v>
      </c>
      <c r="I397" s="1">
        <v>24</v>
      </c>
    </row>
    <row r="398" spans="1:9">
      <c r="A398" t="s">
        <v>6035</v>
      </c>
      <c r="B398" t="s">
        <v>6036</v>
      </c>
      <c r="C398" t="s">
        <v>6037</v>
      </c>
      <c r="D398" t="s">
        <v>6038</v>
      </c>
      <c r="E398" t="s">
        <v>6039</v>
      </c>
      <c r="F398" t="s">
        <v>6040</v>
      </c>
      <c r="G398" t="s">
        <v>294</v>
      </c>
      <c r="H398" s="1">
        <v>23</v>
      </c>
      <c r="I398" s="1">
        <v>8</v>
      </c>
    </row>
    <row r="399" spans="1:9">
      <c r="A399" t="s">
        <v>1581</v>
      </c>
      <c r="B399" t="s">
        <v>1582</v>
      </c>
      <c r="C399" t="s">
        <v>1583</v>
      </c>
      <c r="D399" t="s">
        <v>201</v>
      </c>
      <c r="E399" t="s">
        <v>1584</v>
      </c>
      <c r="F399" t="s">
        <v>1585</v>
      </c>
      <c r="G399" t="s">
        <v>119</v>
      </c>
      <c r="H399" s="1">
        <v>96</v>
      </c>
      <c r="I399" s="1" t="str">
        <f>"0"</f>
        <v>0</v>
      </c>
    </row>
    <row r="400" spans="1:9">
      <c r="A400" t="s">
        <v>193</v>
      </c>
      <c r="B400" t="s">
        <v>194</v>
      </c>
      <c r="C400" t="s">
        <v>195</v>
      </c>
      <c r="D400" t="s">
        <v>134</v>
      </c>
      <c r="E400" t="str">
        <f>"06107"</f>
        <v>06107</v>
      </c>
      <c r="F400" t="s">
        <v>196</v>
      </c>
      <c r="G400" t="s">
        <v>197</v>
      </c>
      <c r="H400" s="1">
        <v>109</v>
      </c>
      <c r="I400" s="1">
        <v>36</v>
      </c>
    </row>
    <row r="401" spans="1:9">
      <c r="A401" t="s">
        <v>751</v>
      </c>
      <c r="B401" t="s">
        <v>752</v>
      </c>
      <c r="C401" t="s">
        <v>753</v>
      </c>
      <c r="D401" t="s">
        <v>50</v>
      </c>
      <c r="E401" t="s">
        <v>754</v>
      </c>
      <c r="F401" t="s">
        <v>755</v>
      </c>
      <c r="G401" t="s">
        <v>502</v>
      </c>
      <c r="H401" s="1" t="str">
        <f>"80"</f>
        <v>80</v>
      </c>
      <c r="I401" s="1" t="str">
        <f>"0"</f>
        <v>0</v>
      </c>
    </row>
    <row r="402" spans="1:9">
      <c r="A402" t="s">
        <v>1789</v>
      </c>
      <c r="B402" t="s">
        <v>1790</v>
      </c>
      <c r="C402" t="s">
        <v>1791</v>
      </c>
      <c r="D402" t="s">
        <v>56</v>
      </c>
      <c r="E402" t="str">
        <f>"06480"</f>
        <v>06480</v>
      </c>
      <c r="F402" t="s">
        <v>1792</v>
      </c>
      <c r="G402" t="s">
        <v>89</v>
      </c>
      <c r="H402" s="1" t="str">
        <f>"20"</f>
        <v>20</v>
      </c>
      <c r="I402" s="1" t="str">
        <f>"0"</f>
        <v>0</v>
      </c>
    </row>
    <row r="403" spans="1:9">
      <c r="A403" t="s">
        <v>2027</v>
      </c>
      <c r="B403" t="s">
        <v>2028</v>
      </c>
      <c r="C403" t="s">
        <v>2029</v>
      </c>
      <c r="D403" t="s">
        <v>561</v>
      </c>
      <c r="E403" t="s">
        <v>2030</v>
      </c>
      <c r="F403" t="s">
        <v>2031</v>
      </c>
      <c r="G403" t="s">
        <v>89</v>
      </c>
      <c r="H403" s="1">
        <v>74</v>
      </c>
      <c r="I403" s="1" t="str">
        <f>"0"</f>
        <v>0</v>
      </c>
    </row>
    <row r="404" spans="1:9">
      <c r="A404" t="s">
        <v>263</v>
      </c>
      <c r="B404" t="s">
        <v>264</v>
      </c>
      <c r="C404" t="s">
        <v>265</v>
      </c>
      <c r="D404" t="s">
        <v>266</v>
      </c>
      <c r="E404" t="s">
        <v>267</v>
      </c>
      <c r="F404" t="s">
        <v>268</v>
      </c>
      <c r="G404" t="s">
        <v>269</v>
      </c>
      <c r="H404" s="1">
        <v>116</v>
      </c>
      <c r="I404" s="1">
        <v>8</v>
      </c>
    </row>
    <row r="405" spans="1:9">
      <c r="A405" t="s">
        <v>149</v>
      </c>
      <c r="B405" t="s">
        <v>150</v>
      </c>
      <c r="C405" t="s">
        <v>151</v>
      </c>
      <c r="D405" t="s">
        <v>152</v>
      </c>
      <c r="E405" t="str">
        <f>"06002"</f>
        <v>06002</v>
      </c>
      <c r="F405" t="s">
        <v>153</v>
      </c>
      <c r="G405" t="s">
        <v>154</v>
      </c>
      <c r="H405" s="1" t="str">
        <f>"90"</f>
        <v>90</v>
      </c>
      <c r="I405" s="1" t="str">
        <f>"0"</f>
        <v>0</v>
      </c>
    </row>
    <row r="406" spans="1:9">
      <c r="A406" t="s">
        <v>270</v>
      </c>
      <c r="B406" t="s">
        <v>271</v>
      </c>
      <c r="C406" t="s">
        <v>272</v>
      </c>
      <c r="D406" t="s">
        <v>273</v>
      </c>
      <c r="E406" t="str">
        <f>"06820"</f>
        <v>06820</v>
      </c>
      <c r="F406" t="s">
        <v>274</v>
      </c>
      <c r="G406" t="s">
        <v>269</v>
      </c>
      <c r="H406" s="1">
        <v>132</v>
      </c>
      <c r="I406" s="1">
        <v>8</v>
      </c>
    </row>
    <row r="407" spans="1:9">
      <c r="A407" t="s">
        <v>2358</v>
      </c>
      <c r="B407" t="s">
        <v>2359</v>
      </c>
      <c r="C407" t="s">
        <v>2360</v>
      </c>
      <c r="D407" t="s">
        <v>229</v>
      </c>
      <c r="E407" t="str">
        <f>"06410"</f>
        <v>06410</v>
      </c>
      <c r="F407" t="s">
        <v>2361</v>
      </c>
      <c r="G407" t="s">
        <v>502</v>
      </c>
      <c r="H407" s="1">
        <v>46</v>
      </c>
      <c r="I407" s="1" t="str">
        <f>"0"</f>
        <v>0</v>
      </c>
    </row>
    <row r="408" spans="1:9">
      <c r="A408" t="s">
        <v>4924</v>
      </c>
      <c r="B408" t="s">
        <v>4925</v>
      </c>
      <c r="C408" t="s">
        <v>4926</v>
      </c>
      <c r="D408" t="s">
        <v>641</v>
      </c>
      <c r="E408" t="str">
        <f>"06451"</f>
        <v>06451</v>
      </c>
      <c r="F408" t="s">
        <v>4927</v>
      </c>
      <c r="G408" t="s">
        <v>89</v>
      </c>
      <c r="H408" s="1">
        <v>64</v>
      </c>
      <c r="I408" s="1" t="str">
        <f>"0"</f>
        <v>0</v>
      </c>
    </row>
    <row r="409" spans="1:9">
      <c r="A409" t="s">
        <v>5799</v>
      </c>
      <c r="B409" t="s">
        <v>5800</v>
      </c>
      <c r="C409" t="s">
        <v>5801</v>
      </c>
      <c r="D409" t="s">
        <v>492</v>
      </c>
      <c r="E409" t="s">
        <v>5802</v>
      </c>
      <c r="F409" t="s">
        <v>5803</v>
      </c>
      <c r="G409" t="s">
        <v>5804</v>
      </c>
      <c r="H409" s="1">
        <v>54</v>
      </c>
      <c r="I409" s="1" t="str">
        <f>"20"</f>
        <v>20</v>
      </c>
    </row>
    <row r="410" spans="1:9">
      <c r="A410" t="s">
        <v>1586</v>
      </c>
      <c r="B410" t="s">
        <v>1587</v>
      </c>
      <c r="C410" t="s">
        <v>1588</v>
      </c>
      <c r="D410" t="s">
        <v>190</v>
      </c>
      <c r="E410" t="s">
        <v>1589</v>
      </c>
      <c r="F410" t="s">
        <v>1590</v>
      </c>
      <c r="G410" t="s">
        <v>82</v>
      </c>
      <c r="H410" s="1">
        <v>75</v>
      </c>
      <c r="I410" s="1" t="str">
        <f>"0"</f>
        <v>0</v>
      </c>
    </row>
    <row r="411" spans="1:9">
      <c r="A411" t="s">
        <v>1462</v>
      </c>
      <c r="B411" t="s">
        <v>1463</v>
      </c>
      <c r="C411" t="s">
        <v>1464</v>
      </c>
      <c r="D411" t="s">
        <v>246</v>
      </c>
      <c r="E411" t="str">
        <f>"06830"</f>
        <v>06830</v>
      </c>
      <c r="F411" t="s">
        <v>1465</v>
      </c>
      <c r="G411" t="s">
        <v>160</v>
      </c>
      <c r="H411" s="1">
        <v>83</v>
      </c>
      <c r="I411" s="1">
        <v>7</v>
      </c>
    </row>
    <row r="412" spans="1:9">
      <c r="A412" t="s">
        <v>419</v>
      </c>
      <c r="B412" t="s">
        <v>420</v>
      </c>
      <c r="C412" t="s">
        <v>421</v>
      </c>
      <c r="D412" t="s">
        <v>422</v>
      </c>
      <c r="E412" t="s">
        <v>423</v>
      </c>
      <c r="F412" t="s">
        <v>424</v>
      </c>
      <c r="G412" t="s">
        <v>89</v>
      </c>
      <c r="H412" s="1">
        <v>71</v>
      </c>
      <c r="I412" s="1" t="str">
        <f>"0"</f>
        <v>0</v>
      </c>
    </row>
    <row r="413" spans="1:9">
      <c r="A413" t="s">
        <v>6209</v>
      </c>
      <c r="B413" t="s">
        <v>6210</v>
      </c>
      <c r="C413" t="s">
        <v>6211</v>
      </c>
      <c r="D413" t="s">
        <v>201</v>
      </c>
      <c r="E413" t="s">
        <v>6212</v>
      </c>
      <c r="F413" t="s">
        <v>6213</v>
      </c>
      <c r="G413" t="s">
        <v>21</v>
      </c>
      <c r="H413" s="1" t="str">
        <f>"20"</f>
        <v>20</v>
      </c>
      <c r="I413" s="1">
        <v>8</v>
      </c>
    </row>
    <row r="414" spans="1:9">
      <c r="A414" t="s">
        <v>5684</v>
      </c>
      <c r="B414" t="s">
        <v>5685</v>
      </c>
      <c r="C414" t="s">
        <v>5686</v>
      </c>
      <c r="D414" t="s">
        <v>201</v>
      </c>
      <c r="E414" t="s">
        <v>5687</v>
      </c>
      <c r="F414" t="s">
        <v>5688</v>
      </c>
      <c r="G414" t="s">
        <v>1348</v>
      </c>
      <c r="H414" s="1" t="str">
        <f>"30"</f>
        <v>30</v>
      </c>
      <c r="I414" s="1">
        <v>11</v>
      </c>
    </row>
    <row r="415" spans="1:9">
      <c r="A415" t="s">
        <v>5910</v>
      </c>
      <c r="B415" t="s">
        <v>5911</v>
      </c>
      <c r="C415" t="s">
        <v>5912</v>
      </c>
      <c r="D415" t="s">
        <v>201</v>
      </c>
      <c r="E415" t="s">
        <v>5913</v>
      </c>
      <c r="F415" t="s">
        <v>5914</v>
      </c>
      <c r="G415" t="s">
        <v>1348</v>
      </c>
      <c r="H415" s="1">
        <v>76</v>
      </c>
      <c r="I415" s="1">
        <v>44</v>
      </c>
    </row>
    <row r="416" spans="1:9">
      <c r="A416" t="s">
        <v>4065</v>
      </c>
      <c r="B416" t="s">
        <v>4066</v>
      </c>
      <c r="C416" t="s">
        <v>4067</v>
      </c>
      <c r="D416" t="s">
        <v>1124</v>
      </c>
      <c r="E416" t="str">
        <f>"06897"</f>
        <v>06897</v>
      </c>
      <c r="F416" t="s">
        <v>4068</v>
      </c>
      <c r="G416" t="s">
        <v>160</v>
      </c>
      <c r="H416" s="1">
        <v>48</v>
      </c>
      <c r="I416" s="1">
        <v>8</v>
      </c>
    </row>
    <row r="417" spans="1:9">
      <c r="A417" t="s">
        <v>5573</v>
      </c>
      <c r="B417" t="s">
        <v>5574</v>
      </c>
      <c r="C417" t="s">
        <v>5575</v>
      </c>
      <c r="D417" t="s">
        <v>2815</v>
      </c>
      <c r="E417" t="str">
        <f>"06382"</f>
        <v>06382</v>
      </c>
      <c r="F417" t="s">
        <v>5576</v>
      </c>
      <c r="G417" t="s">
        <v>21</v>
      </c>
      <c r="H417" s="1">
        <v>42</v>
      </c>
      <c r="I417" s="1">
        <v>16</v>
      </c>
    </row>
    <row r="418" spans="1:9">
      <c r="A418" t="s">
        <v>2611</v>
      </c>
      <c r="B418" t="s">
        <v>2612</v>
      </c>
      <c r="C418" t="s">
        <v>2613</v>
      </c>
      <c r="D418" t="s">
        <v>2221</v>
      </c>
      <c r="E418" t="s">
        <v>2614</v>
      </c>
      <c r="F418" t="s">
        <v>2615</v>
      </c>
      <c r="G418" t="s">
        <v>21</v>
      </c>
      <c r="H418" s="1" t="str">
        <f>"100"</f>
        <v>100</v>
      </c>
      <c r="I418" s="1">
        <v>32</v>
      </c>
    </row>
    <row r="419" spans="1:9">
      <c r="A419" t="s">
        <v>414</v>
      </c>
      <c r="B419" t="s">
        <v>415</v>
      </c>
      <c r="C419" t="s">
        <v>416</v>
      </c>
      <c r="D419" t="s">
        <v>417</v>
      </c>
      <c r="E419" t="str">
        <f>"06488"</f>
        <v>06488</v>
      </c>
      <c r="F419" t="s">
        <v>418</v>
      </c>
      <c r="G419" t="s">
        <v>76</v>
      </c>
      <c r="H419" s="1">
        <v>86</v>
      </c>
      <c r="I419" s="1">
        <v>28</v>
      </c>
    </row>
    <row r="420" spans="1:9">
      <c r="A420" t="s">
        <v>1133</v>
      </c>
      <c r="B420" t="s">
        <v>1134</v>
      </c>
      <c r="C420" t="s">
        <v>1135</v>
      </c>
      <c r="D420" t="s">
        <v>190</v>
      </c>
      <c r="E420" t="str">
        <f>"06905"</f>
        <v>06905</v>
      </c>
      <c r="F420" t="s">
        <v>1136</v>
      </c>
      <c r="G420" t="s">
        <v>631</v>
      </c>
      <c r="H420" s="1">
        <v>85</v>
      </c>
      <c r="I420" s="1" t="str">
        <f>"0"</f>
        <v>0</v>
      </c>
    </row>
    <row r="421" spans="1:9">
      <c r="A421" t="s">
        <v>4538</v>
      </c>
      <c r="B421" t="s">
        <v>4539</v>
      </c>
      <c r="C421" t="s">
        <v>4540</v>
      </c>
      <c r="D421" t="s">
        <v>2566</v>
      </c>
      <c r="E421" t="str">
        <f>"06786"</f>
        <v>06786</v>
      </c>
      <c r="F421" t="s">
        <v>3190</v>
      </c>
      <c r="G421" t="s">
        <v>82</v>
      </c>
      <c r="H421" s="1" t="str">
        <f>"50"</f>
        <v>50</v>
      </c>
      <c r="I421" s="1" t="str">
        <f>"0"</f>
        <v>0</v>
      </c>
    </row>
    <row r="422" spans="1:9">
      <c r="A422" t="s">
        <v>589</v>
      </c>
      <c r="B422" t="s">
        <v>590</v>
      </c>
      <c r="C422" t="s">
        <v>591</v>
      </c>
      <c r="D422" t="s">
        <v>287</v>
      </c>
      <c r="E422" t="s">
        <v>592</v>
      </c>
      <c r="F422" t="s">
        <v>593</v>
      </c>
      <c r="G422" t="s">
        <v>148</v>
      </c>
      <c r="H422" s="1">
        <v>48</v>
      </c>
      <c r="I422" s="1">
        <v>8</v>
      </c>
    </row>
    <row r="423" spans="1:9">
      <c r="A423" t="s">
        <v>3272</v>
      </c>
      <c r="B423" t="s">
        <v>3273</v>
      </c>
      <c r="C423" t="s">
        <v>3274</v>
      </c>
      <c r="D423" t="s">
        <v>86</v>
      </c>
      <c r="E423" t="str">
        <f>"06040"</f>
        <v>06040</v>
      </c>
      <c r="F423" t="s">
        <v>3275</v>
      </c>
      <c r="G423" t="s">
        <v>1724</v>
      </c>
      <c r="H423" s="1">
        <v>123</v>
      </c>
      <c r="I423" s="1">
        <v>64</v>
      </c>
    </row>
    <row r="424" spans="1:9">
      <c r="A424" t="s">
        <v>4781</v>
      </c>
      <c r="B424" t="s">
        <v>4782</v>
      </c>
      <c r="C424" t="s">
        <v>4783</v>
      </c>
      <c r="D424" t="s">
        <v>54</v>
      </c>
      <c r="E424" t="s">
        <v>4784</v>
      </c>
      <c r="F424" t="s">
        <v>4785</v>
      </c>
      <c r="G424" t="s">
        <v>21</v>
      </c>
      <c r="H424" s="1">
        <v>92</v>
      </c>
      <c r="I424" s="1">
        <v>32</v>
      </c>
    </row>
    <row r="425" spans="1:9">
      <c r="A425" t="s">
        <v>6579</v>
      </c>
      <c r="B425" t="s">
        <v>6580</v>
      </c>
      <c r="C425" t="s">
        <v>6581</v>
      </c>
      <c r="D425" t="s">
        <v>322</v>
      </c>
      <c r="E425" t="s">
        <v>6582</v>
      </c>
      <c r="F425" t="s">
        <v>6583</v>
      </c>
      <c r="G425" t="s">
        <v>21</v>
      </c>
      <c r="H425" s="1">
        <v>78</v>
      </c>
      <c r="I425" s="1">
        <v>39</v>
      </c>
    </row>
    <row r="426" spans="1:9">
      <c r="A426" t="s">
        <v>4629</v>
      </c>
      <c r="B426" t="s">
        <v>4630</v>
      </c>
      <c r="C426" t="s">
        <v>4631</v>
      </c>
      <c r="D426" t="s">
        <v>287</v>
      </c>
      <c r="E426" t="s">
        <v>4632</v>
      </c>
      <c r="F426" t="s">
        <v>1391</v>
      </c>
      <c r="G426" t="s">
        <v>82</v>
      </c>
      <c r="H426" s="1">
        <v>75</v>
      </c>
      <c r="I426" s="1" t="str">
        <f>"0"</f>
        <v>0</v>
      </c>
    </row>
    <row r="427" spans="1:9">
      <c r="A427" t="s">
        <v>5116</v>
      </c>
      <c r="B427" t="s">
        <v>5117</v>
      </c>
      <c r="C427" t="s">
        <v>5118</v>
      </c>
      <c r="D427" t="s">
        <v>201</v>
      </c>
      <c r="E427" t="s">
        <v>5119</v>
      </c>
      <c r="F427" t="s">
        <v>5120</v>
      </c>
      <c r="G427" t="s">
        <v>197</v>
      </c>
      <c r="H427" s="1">
        <v>86</v>
      </c>
      <c r="I427" s="1" t="str">
        <f>"40"</f>
        <v>40</v>
      </c>
    </row>
    <row r="428" spans="1:9">
      <c r="A428" t="s">
        <v>6081</v>
      </c>
      <c r="B428" t="s">
        <v>6082</v>
      </c>
      <c r="C428" t="s">
        <v>6083</v>
      </c>
      <c r="D428" t="s">
        <v>86</v>
      </c>
      <c r="E428" t="s">
        <v>6084</v>
      </c>
      <c r="F428" t="s">
        <v>6085</v>
      </c>
      <c r="G428" t="s">
        <v>21</v>
      </c>
      <c r="H428" s="1">
        <v>24</v>
      </c>
      <c r="I428" s="1">
        <v>11</v>
      </c>
    </row>
    <row r="429" spans="1:9">
      <c r="A429" t="s">
        <v>3998</v>
      </c>
      <c r="B429" t="s">
        <v>3999</v>
      </c>
      <c r="C429" t="s">
        <v>4000</v>
      </c>
      <c r="D429" t="s">
        <v>597</v>
      </c>
      <c r="E429" t="str">
        <f>"06790"</f>
        <v>06790</v>
      </c>
      <c r="F429" t="s">
        <v>4001</v>
      </c>
      <c r="G429" t="s">
        <v>21</v>
      </c>
      <c r="H429" s="1">
        <v>64</v>
      </c>
      <c r="I429" s="1">
        <v>23</v>
      </c>
    </row>
    <row r="430" spans="1:9">
      <c r="A430" t="s">
        <v>4190</v>
      </c>
      <c r="B430" t="s">
        <v>4191</v>
      </c>
      <c r="C430" t="s">
        <v>4192</v>
      </c>
      <c r="D430" t="s">
        <v>190</v>
      </c>
      <c r="E430" t="s">
        <v>4193</v>
      </c>
      <c r="F430" t="s">
        <v>4194</v>
      </c>
      <c r="G430" t="s">
        <v>197</v>
      </c>
      <c r="H430" s="1">
        <v>136</v>
      </c>
      <c r="I430" s="1">
        <v>48</v>
      </c>
    </row>
    <row r="431" spans="1:9">
      <c r="A431" t="s">
        <v>828</v>
      </c>
      <c r="B431" t="s">
        <v>829</v>
      </c>
      <c r="C431" t="s">
        <v>830</v>
      </c>
      <c r="D431" t="s">
        <v>201</v>
      </c>
      <c r="E431" t="s">
        <v>831</v>
      </c>
      <c r="F431" t="s">
        <v>832</v>
      </c>
      <c r="G431" t="s">
        <v>89</v>
      </c>
      <c r="H431" s="1" t="str">
        <f>"60"</f>
        <v>60</v>
      </c>
      <c r="I431" s="1" t="str">
        <f>"0"</f>
        <v>0</v>
      </c>
    </row>
    <row r="432" spans="1:9">
      <c r="A432" t="s">
        <v>2788</v>
      </c>
      <c r="B432" t="s">
        <v>2789</v>
      </c>
      <c r="C432" t="s">
        <v>2790</v>
      </c>
      <c r="D432" t="s">
        <v>246</v>
      </c>
      <c r="E432" t="s">
        <v>2791</v>
      </c>
      <c r="F432" t="s">
        <v>2792</v>
      </c>
      <c r="G432" t="s">
        <v>160</v>
      </c>
      <c r="H432" s="1">
        <v>56</v>
      </c>
      <c r="I432" s="1">
        <v>8</v>
      </c>
    </row>
    <row r="433" spans="1:9">
      <c r="A433" t="s">
        <v>6571</v>
      </c>
      <c r="B433" t="s">
        <v>6572</v>
      </c>
      <c r="C433" t="s">
        <v>6573</v>
      </c>
      <c r="D433" t="s">
        <v>12</v>
      </c>
      <c r="E433" t="s">
        <v>6574</v>
      </c>
      <c r="F433" t="s">
        <v>3245</v>
      </c>
      <c r="G433" t="s">
        <v>82</v>
      </c>
      <c r="H433" s="1">
        <v>48</v>
      </c>
      <c r="I433" s="1" t="str">
        <f>"0"</f>
        <v>0</v>
      </c>
    </row>
    <row r="434" spans="1:9">
      <c r="A434" t="s">
        <v>4426</v>
      </c>
      <c r="B434" t="s">
        <v>4427</v>
      </c>
      <c r="C434" t="s">
        <v>4428</v>
      </c>
      <c r="D434" t="s">
        <v>749</v>
      </c>
      <c r="E434" t="s">
        <v>4429</v>
      </c>
      <c r="F434" t="s">
        <v>4430</v>
      </c>
      <c r="G434" t="s">
        <v>35</v>
      </c>
      <c r="H434" s="1">
        <v>72</v>
      </c>
      <c r="I434" s="1">
        <v>32</v>
      </c>
    </row>
    <row r="435" spans="1:9">
      <c r="A435" t="s">
        <v>2876</v>
      </c>
      <c r="B435" t="s">
        <v>2877</v>
      </c>
      <c r="C435" t="s">
        <v>2878</v>
      </c>
      <c r="D435" t="s">
        <v>54</v>
      </c>
      <c r="E435" t="str">
        <f>"06033"</f>
        <v>06033</v>
      </c>
      <c r="F435" t="s">
        <v>2879</v>
      </c>
      <c r="G435" t="s">
        <v>269</v>
      </c>
      <c r="H435" s="1">
        <v>106</v>
      </c>
      <c r="I435" s="1">
        <v>16</v>
      </c>
    </row>
    <row r="436" spans="1:9">
      <c r="A436" t="s">
        <v>742</v>
      </c>
      <c r="B436" t="s">
        <v>743</v>
      </c>
      <c r="C436" t="s">
        <v>744</v>
      </c>
      <c r="D436" t="s">
        <v>123</v>
      </c>
      <c r="E436" t="str">
        <f>"06457"</f>
        <v>06457</v>
      </c>
      <c r="F436" t="s">
        <v>745</v>
      </c>
      <c r="G436" t="s">
        <v>89</v>
      </c>
      <c r="H436" s="1">
        <v>86</v>
      </c>
      <c r="I436" s="1" t="str">
        <f>"0"</f>
        <v>0</v>
      </c>
    </row>
    <row r="437" spans="1:9">
      <c r="A437" t="s">
        <v>1249</v>
      </c>
      <c r="B437" t="s">
        <v>1250</v>
      </c>
      <c r="C437" t="s">
        <v>1251</v>
      </c>
      <c r="D437" t="s">
        <v>1252</v>
      </c>
      <c r="E437" t="str">
        <f>"06061"</f>
        <v>06061</v>
      </c>
      <c r="F437" t="s">
        <v>1253</v>
      </c>
      <c r="G437" t="s">
        <v>76</v>
      </c>
      <c r="H437" s="1">
        <v>118</v>
      </c>
      <c r="I437" s="1" t="str">
        <f>"60"</f>
        <v>60</v>
      </c>
    </row>
    <row r="438" spans="1:9">
      <c r="A438" t="s">
        <v>6246</v>
      </c>
      <c r="B438" t="s">
        <v>6247</v>
      </c>
      <c r="C438" t="s">
        <v>6248</v>
      </c>
      <c r="D438" t="s">
        <v>287</v>
      </c>
      <c r="E438" t="s">
        <v>6249</v>
      </c>
      <c r="F438" t="s">
        <v>6250</v>
      </c>
      <c r="G438" t="s">
        <v>119</v>
      </c>
      <c r="H438" s="1">
        <v>203</v>
      </c>
      <c r="I438" s="1" t="str">
        <f>"0"</f>
        <v>0</v>
      </c>
    </row>
    <row r="439" spans="1:9">
      <c r="A439" t="s">
        <v>4166</v>
      </c>
      <c r="B439" t="s">
        <v>4167</v>
      </c>
      <c r="C439" t="s">
        <v>4168</v>
      </c>
      <c r="D439" t="s">
        <v>1085</v>
      </c>
      <c r="E439" t="s">
        <v>4169</v>
      </c>
      <c r="F439" t="s">
        <v>4170</v>
      </c>
      <c r="G439" t="s">
        <v>21</v>
      </c>
      <c r="H439" s="1">
        <v>31</v>
      </c>
      <c r="I439" s="1">
        <v>16</v>
      </c>
    </row>
    <row r="440" spans="1:9">
      <c r="A440" t="s">
        <v>3454</v>
      </c>
      <c r="B440" t="s">
        <v>3455</v>
      </c>
      <c r="C440" t="s">
        <v>3456</v>
      </c>
      <c r="D440" t="s">
        <v>140</v>
      </c>
      <c r="E440" t="str">
        <f>"06479"</f>
        <v>06479</v>
      </c>
      <c r="F440" t="s">
        <v>3457</v>
      </c>
      <c r="G440" t="s">
        <v>197</v>
      </c>
      <c r="H440" s="1">
        <v>58</v>
      </c>
      <c r="I440" s="1">
        <v>32</v>
      </c>
    </row>
    <row r="441" spans="1:9">
      <c r="A441" t="s">
        <v>5290</v>
      </c>
      <c r="B441" t="s">
        <v>5291</v>
      </c>
      <c r="C441" t="s">
        <v>5292</v>
      </c>
      <c r="D441" t="s">
        <v>207</v>
      </c>
      <c r="E441" t="s">
        <v>5293</v>
      </c>
      <c r="F441" t="s">
        <v>5294</v>
      </c>
      <c r="G441" t="s">
        <v>197</v>
      </c>
      <c r="H441" s="1">
        <v>34</v>
      </c>
      <c r="I441" s="1">
        <v>16</v>
      </c>
    </row>
    <row r="442" spans="1:9">
      <c r="A442" t="s">
        <v>3204</v>
      </c>
      <c r="B442" t="s">
        <v>3205</v>
      </c>
      <c r="C442" t="s">
        <v>3206</v>
      </c>
      <c r="D442" t="s">
        <v>164</v>
      </c>
      <c r="E442" t="str">
        <f>"06468"</f>
        <v>06468</v>
      </c>
      <c r="F442" t="s">
        <v>3207</v>
      </c>
      <c r="G442" t="s">
        <v>89</v>
      </c>
      <c r="H442" s="1">
        <v>32</v>
      </c>
      <c r="I442" s="1" t="str">
        <f>"0"</f>
        <v>0</v>
      </c>
    </row>
    <row r="443" spans="1:9">
      <c r="A443" t="s">
        <v>1591</v>
      </c>
      <c r="B443" t="s">
        <v>1592</v>
      </c>
      <c r="C443" t="s">
        <v>1593</v>
      </c>
      <c r="D443" t="s">
        <v>190</v>
      </c>
      <c r="E443" t="s">
        <v>1594</v>
      </c>
      <c r="F443" t="s">
        <v>1595</v>
      </c>
      <c r="G443" t="s">
        <v>732</v>
      </c>
      <c r="H443" s="1" t="str">
        <f>"100"</f>
        <v>100</v>
      </c>
      <c r="I443" s="1">
        <v>16</v>
      </c>
    </row>
    <row r="444" spans="1:9">
      <c r="A444" t="s">
        <v>4938</v>
      </c>
      <c r="B444" t="s">
        <v>4939</v>
      </c>
      <c r="C444" t="s">
        <v>4940</v>
      </c>
      <c r="D444" t="s">
        <v>246</v>
      </c>
      <c r="E444" t="s">
        <v>4941</v>
      </c>
      <c r="F444" t="s">
        <v>4942</v>
      </c>
      <c r="G444" t="s">
        <v>1343</v>
      </c>
      <c r="H444" s="1">
        <v>99</v>
      </c>
      <c r="I444" s="1" t="str">
        <f>"0"</f>
        <v>0</v>
      </c>
    </row>
    <row r="445" spans="1:9">
      <c r="A445" t="s">
        <v>4445</v>
      </c>
      <c r="B445" t="s">
        <v>4446</v>
      </c>
      <c r="C445" t="s">
        <v>4447</v>
      </c>
      <c r="D445" t="s">
        <v>207</v>
      </c>
      <c r="E445" t="s">
        <v>4448</v>
      </c>
      <c r="F445" t="s">
        <v>4449</v>
      </c>
      <c r="G445" t="s">
        <v>625</v>
      </c>
      <c r="H445" s="1">
        <v>92</v>
      </c>
      <c r="I445" s="1">
        <v>56</v>
      </c>
    </row>
    <row r="446" spans="1:9">
      <c r="A446" t="s">
        <v>3145</v>
      </c>
      <c r="B446" t="s">
        <v>3146</v>
      </c>
      <c r="C446" t="s">
        <v>3147</v>
      </c>
      <c r="D446" t="s">
        <v>459</v>
      </c>
      <c r="E446" t="str">
        <f>"06492"</f>
        <v>06492</v>
      </c>
      <c r="F446" t="s">
        <v>3148</v>
      </c>
      <c r="G446" t="s">
        <v>89</v>
      </c>
      <c r="H446" s="1">
        <v>28</v>
      </c>
      <c r="I446" s="1" t="str">
        <f>"0"</f>
        <v>0</v>
      </c>
    </row>
    <row r="447" spans="1:9">
      <c r="A447" t="s">
        <v>871</v>
      </c>
      <c r="B447" t="s">
        <v>872</v>
      </c>
      <c r="C447" t="s">
        <v>873</v>
      </c>
      <c r="D447" t="s">
        <v>327</v>
      </c>
      <c r="E447" t="str">
        <f>"06614"</f>
        <v>06614</v>
      </c>
      <c r="F447" t="s">
        <v>874</v>
      </c>
      <c r="G447" t="s">
        <v>160</v>
      </c>
      <c r="H447" s="1">
        <v>56</v>
      </c>
      <c r="I447" s="1">
        <v>8</v>
      </c>
    </row>
    <row r="448" spans="1:9">
      <c r="A448" t="s">
        <v>1069</v>
      </c>
      <c r="B448" t="s">
        <v>1070</v>
      </c>
      <c r="C448" t="s">
        <v>1071</v>
      </c>
      <c r="D448" t="s">
        <v>123</v>
      </c>
      <c r="E448" t="s">
        <v>1072</v>
      </c>
      <c r="F448" t="s">
        <v>1073</v>
      </c>
      <c r="G448" t="s">
        <v>160</v>
      </c>
      <c r="H448" s="1">
        <v>65</v>
      </c>
      <c r="I448" s="1">
        <v>8</v>
      </c>
    </row>
    <row r="449" spans="1:9">
      <c r="A449" t="s">
        <v>3445</v>
      </c>
      <c r="B449" t="s">
        <v>3446</v>
      </c>
      <c r="C449" t="s">
        <v>3447</v>
      </c>
      <c r="D449" t="s">
        <v>940</v>
      </c>
      <c r="E449" t="s">
        <v>3448</v>
      </c>
      <c r="F449" t="s">
        <v>3449</v>
      </c>
      <c r="G449" t="s">
        <v>21</v>
      </c>
      <c r="H449" s="1" t="str">
        <f>"70"</f>
        <v>70</v>
      </c>
      <c r="I449" s="1">
        <v>36</v>
      </c>
    </row>
    <row r="450" spans="1:9">
      <c r="A450" t="s">
        <v>5839</v>
      </c>
      <c r="B450" t="s">
        <v>5840</v>
      </c>
      <c r="C450" t="s">
        <v>5841</v>
      </c>
      <c r="D450" t="s">
        <v>322</v>
      </c>
      <c r="E450" t="s">
        <v>5842</v>
      </c>
      <c r="F450" t="s">
        <v>5843</v>
      </c>
      <c r="G450" t="s">
        <v>21</v>
      </c>
      <c r="H450" s="1">
        <v>39</v>
      </c>
      <c r="I450" s="1">
        <v>24</v>
      </c>
    </row>
    <row r="451" spans="1:9">
      <c r="A451" t="s">
        <v>3734</v>
      </c>
      <c r="B451" t="s">
        <v>3735</v>
      </c>
      <c r="C451" t="s">
        <v>3736</v>
      </c>
      <c r="D451" t="s">
        <v>614</v>
      </c>
      <c r="E451" t="str">
        <f>"06035"</f>
        <v>06035</v>
      </c>
      <c r="F451" t="s">
        <v>2842</v>
      </c>
      <c r="G451" t="s">
        <v>827</v>
      </c>
      <c r="H451" s="1">
        <v>43</v>
      </c>
      <c r="I451" s="1" t="str">
        <f>"0"</f>
        <v>0</v>
      </c>
    </row>
    <row r="452" spans="1:9">
      <c r="A452" t="s">
        <v>4698</v>
      </c>
      <c r="B452" t="s">
        <v>4699</v>
      </c>
      <c r="C452" t="s">
        <v>4700</v>
      </c>
      <c r="D452" t="s">
        <v>1085</v>
      </c>
      <c r="E452" t="s">
        <v>4701</v>
      </c>
      <c r="F452" t="s">
        <v>4702</v>
      </c>
      <c r="G452" t="s">
        <v>21</v>
      </c>
      <c r="H452" s="1">
        <v>84</v>
      </c>
      <c r="I452" s="1">
        <v>32</v>
      </c>
    </row>
    <row r="453" spans="1:9">
      <c r="A453" t="s">
        <v>4269</v>
      </c>
      <c r="B453" t="s">
        <v>4270</v>
      </c>
      <c r="C453" t="s">
        <v>4271</v>
      </c>
      <c r="D453" t="s">
        <v>4272</v>
      </c>
      <c r="E453" t="str">
        <f>"06371"</f>
        <v>06371</v>
      </c>
      <c r="F453" t="s">
        <v>4273</v>
      </c>
      <c r="G453" t="s">
        <v>89</v>
      </c>
      <c r="H453" s="1">
        <v>21</v>
      </c>
      <c r="I453" s="1" t="str">
        <f>"0"</f>
        <v>0</v>
      </c>
    </row>
    <row r="454" spans="1:9">
      <c r="A454" t="s">
        <v>6598</v>
      </c>
      <c r="B454" t="s">
        <v>6599</v>
      </c>
      <c r="C454" t="s">
        <v>6600</v>
      </c>
      <c r="D454" t="s">
        <v>190</v>
      </c>
      <c r="E454" t="str">
        <f>"06903"</f>
        <v>06903</v>
      </c>
      <c r="F454" t="s">
        <v>6601</v>
      </c>
      <c r="G454" t="s">
        <v>89</v>
      </c>
      <c r="H454" s="1">
        <v>22</v>
      </c>
      <c r="I454" s="1" t="str">
        <f>"0"</f>
        <v>0</v>
      </c>
    </row>
    <row r="455" spans="1:9">
      <c r="A455" t="s">
        <v>554</v>
      </c>
      <c r="B455" t="s">
        <v>555</v>
      </c>
      <c r="C455" t="s">
        <v>556</v>
      </c>
      <c r="D455" t="s">
        <v>557</v>
      </c>
      <c r="E455" t="s">
        <v>558</v>
      </c>
      <c r="F455" t="s">
        <v>559</v>
      </c>
      <c r="G455" t="s">
        <v>560</v>
      </c>
      <c r="H455" s="1">
        <v>48</v>
      </c>
      <c r="I455" s="1">
        <v>48</v>
      </c>
    </row>
    <row r="456" spans="1:9">
      <c r="A456" t="s">
        <v>2232</v>
      </c>
      <c r="B456" t="s">
        <v>2233</v>
      </c>
      <c r="C456" t="s">
        <v>2234</v>
      </c>
      <c r="D456" t="s">
        <v>557</v>
      </c>
      <c r="E456" t="str">
        <f>"06062"</f>
        <v>06062</v>
      </c>
      <c r="F456" t="s">
        <v>2235</v>
      </c>
      <c r="G456" t="s">
        <v>732</v>
      </c>
      <c r="H456" s="1">
        <v>106</v>
      </c>
      <c r="I456" s="1">
        <v>8</v>
      </c>
    </row>
    <row r="457" spans="1:9">
      <c r="A457" t="s">
        <v>2607</v>
      </c>
      <c r="B457" t="s">
        <v>2608</v>
      </c>
      <c r="C457" t="s">
        <v>2609</v>
      </c>
      <c r="D457" t="s">
        <v>484</v>
      </c>
      <c r="E457" t="str">
        <f>"06824"</f>
        <v>06824</v>
      </c>
      <c r="F457" t="s">
        <v>2610</v>
      </c>
      <c r="G457" t="s">
        <v>880</v>
      </c>
      <c r="H457" s="1">
        <v>96</v>
      </c>
      <c r="I457" s="1">
        <v>8</v>
      </c>
    </row>
    <row r="458" spans="1:9">
      <c r="A458" t="s">
        <v>6329</v>
      </c>
      <c r="B458" t="s">
        <v>6330</v>
      </c>
      <c r="C458" t="s">
        <v>6331</v>
      </c>
      <c r="D458" t="s">
        <v>207</v>
      </c>
      <c r="E458" t="s">
        <v>6332</v>
      </c>
      <c r="F458" t="s">
        <v>6333</v>
      </c>
      <c r="G458" t="s">
        <v>179</v>
      </c>
      <c r="H458" s="1">
        <v>25</v>
      </c>
      <c r="I458" s="1" t="str">
        <f>"0"</f>
        <v>0</v>
      </c>
    </row>
    <row r="459" spans="1:9">
      <c r="A459" t="s">
        <v>2631</v>
      </c>
      <c r="B459" t="s">
        <v>2632</v>
      </c>
      <c r="C459" t="s">
        <v>2633</v>
      </c>
      <c r="D459" t="s">
        <v>417</v>
      </c>
      <c r="E459" t="s">
        <v>2521</v>
      </c>
      <c r="F459" t="s">
        <v>2522</v>
      </c>
      <c r="G459" t="s">
        <v>76</v>
      </c>
      <c r="H459" s="1" t="str">
        <f>"80"</f>
        <v>80</v>
      </c>
      <c r="I459" s="1" t="str">
        <f>"40"</f>
        <v>40</v>
      </c>
    </row>
    <row r="460" spans="1:9">
      <c r="A460" t="s">
        <v>2518</v>
      </c>
      <c r="B460" t="s">
        <v>2519</v>
      </c>
      <c r="C460" t="s">
        <v>2520</v>
      </c>
      <c r="D460" t="s">
        <v>417</v>
      </c>
      <c r="E460" t="s">
        <v>2521</v>
      </c>
      <c r="F460" t="s">
        <v>2522</v>
      </c>
      <c r="G460" t="s">
        <v>21</v>
      </c>
      <c r="H460" s="1">
        <v>26</v>
      </c>
      <c r="I460" s="1">
        <v>16</v>
      </c>
    </row>
    <row r="461" spans="1:9">
      <c r="A461" t="s">
        <v>3864</v>
      </c>
      <c r="B461" t="s">
        <v>3865</v>
      </c>
      <c r="C461" t="s">
        <v>3866</v>
      </c>
      <c r="D461" t="s">
        <v>12</v>
      </c>
      <c r="E461" t="s">
        <v>3867</v>
      </c>
      <c r="F461" t="s">
        <v>3868</v>
      </c>
      <c r="G461" t="s">
        <v>82</v>
      </c>
      <c r="H461" s="1" t="str">
        <f>"70"</f>
        <v>70</v>
      </c>
      <c r="I461" s="1" t="str">
        <f>"0"</f>
        <v>0</v>
      </c>
    </row>
    <row r="462" spans="1:9">
      <c r="A462" t="s">
        <v>4595</v>
      </c>
      <c r="B462" t="s">
        <v>4596</v>
      </c>
      <c r="C462" t="s">
        <v>4597</v>
      </c>
      <c r="D462" t="s">
        <v>40</v>
      </c>
      <c r="E462" t="s">
        <v>4598</v>
      </c>
      <c r="F462" t="s">
        <v>4599</v>
      </c>
      <c r="G462" t="s">
        <v>42</v>
      </c>
      <c r="H462" s="1">
        <v>103</v>
      </c>
      <c r="I462" s="1" t="str">
        <f>"0"</f>
        <v>0</v>
      </c>
    </row>
    <row r="463" spans="1:9">
      <c r="A463" t="s">
        <v>4462</v>
      </c>
      <c r="B463" t="s">
        <v>4463</v>
      </c>
      <c r="C463" t="s">
        <v>4464</v>
      </c>
      <c r="D463" t="s">
        <v>484</v>
      </c>
      <c r="E463" t="str">
        <f>"06824"</f>
        <v>06824</v>
      </c>
      <c r="F463" t="s">
        <v>4465</v>
      </c>
      <c r="G463" t="s">
        <v>89</v>
      </c>
      <c r="H463" s="1">
        <v>71</v>
      </c>
      <c r="I463" s="1" t="str">
        <f>"0"</f>
        <v>0</v>
      </c>
    </row>
    <row r="464" spans="1:9">
      <c r="A464" t="s">
        <v>822</v>
      </c>
      <c r="B464" t="s">
        <v>823</v>
      </c>
      <c r="C464" t="s">
        <v>824</v>
      </c>
      <c r="D464" t="s">
        <v>391</v>
      </c>
      <c r="E464" t="s">
        <v>825</v>
      </c>
      <c r="F464" t="s">
        <v>826</v>
      </c>
      <c r="G464" t="s">
        <v>827</v>
      </c>
      <c r="H464" s="1">
        <v>23</v>
      </c>
      <c r="I464" s="1" t="str">
        <f>"0"</f>
        <v>0</v>
      </c>
    </row>
    <row r="465" spans="1:9">
      <c r="A465" t="s">
        <v>2573</v>
      </c>
      <c r="B465" t="s">
        <v>2574</v>
      </c>
      <c r="C465" t="s">
        <v>2575</v>
      </c>
      <c r="D465" t="s">
        <v>391</v>
      </c>
      <c r="E465" t="s">
        <v>2576</v>
      </c>
      <c r="F465" t="s">
        <v>2577</v>
      </c>
      <c r="G465" t="s">
        <v>82</v>
      </c>
      <c r="H465" s="1" t="str">
        <f>"50"</f>
        <v>50</v>
      </c>
      <c r="I465" s="1" t="str">
        <f>"0"</f>
        <v>0</v>
      </c>
    </row>
    <row r="466" spans="1:9">
      <c r="A466" t="s">
        <v>3657</v>
      </c>
      <c r="B466" t="s">
        <v>3658</v>
      </c>
      <c r="C466" t="s">
        <v>3659</v>
      </c>
      <c r="D466" t="s">
        <v>510</v>
      </c>
      <c r="E466" t="str">
        <f>"06880"</f>
        <v>06880</v>
      </c>
      <c r="F466" t="s">
        <v>3660</v>
      </c>
      <c r="G466" t="s">
        <v>160</v>
      </c>
      <c r="H466" s="1">
        <v>59</v>
      </c>
      <c r="I466" s="1">
        <v>8</v>
      </c>
    </row>
    <row r="467" spans="1:9">
      <c r="A467" t="s">
        <v>5792</v>
      </c>
      <c r="B467" t="s">
        <v>5793</v>
      </c>
      <c r="C467" t="s">
        <v>5794</v>
      </c>
      <c r="D467" t="s">
        <v>246</v>
      </c>
      <c r="E467" t="s">
        <v>5795</v>
      </c>
      <c r="F467" t="s">
        <v>5796</v>
      </c>
      <c r="G467" t="s">
        <v>269</v>
      </c>
      <c r="H467" s="1">
        <v>64</v>
      </c>
      <c r="I467" s="1">
        <v>14</v>
      </c>
    </row>
    <row r="468" spans="1:9">
      <c r="A468" t="s">
        <v>5797</v>
      </c>
      <c r="B468" t="s">
        <v>5798</v>
      </c>
      <c r="C468" t="s">
        <v>5794</v>
      </c>
      <c r="D468" t="s">
        <v>246</v>
      </c>
      <c r="E468" t="s">
        <v>5795</v>
      </c>
      <c r="F468" t="s">
        <v>5796</v>
      </c>
      <c r="G468" t="s">
        <v>89</v>
      </c>
      <c r="H468" s="1">
        <v>16</v>
      </c>
      <c r="I468" s="1" t="str">
        <f>"0"</f>
        <v>0</v>
      </c>
    </row>
    <row r="469" spans="1:9">
      <c r="A469" t="s">
        <v>5046</v>
      </c>
      <c r="B469" t="s">
        <v>1725</v>
      </c>
      <c r="C469" t="s">
        <v>5047</v>
      </c>
      <c r="D469" t="s">
        <v>246</v>
      </c>
      <c r="E469" t="s">
        <v>5048</v>
      </c>
      <c r="F469" t="s">
        <v>5049</v>
      </c>
      <c r="G469" t="s">
        <v>28</v>
      </c>
      <c r="H469" s="1" t="str">
        <f>"90"</f>
        <v>90</v>
      </c>
      <c r="I469" s="1" t="str">
        <f>"0"</f>
        <v>0</v>
      </c>
    </row>
    <row r="470" spans="1:9">
      <c r="A470" t="s">
        <v>1720</v>
      </c>
      <c r="B470" t="s">
        <v>1721</v>
      </c>
      <c r="C470" t="s">
        <v>1722</v>
      </c>
      <c r="D470" t="s">
        <v>246</v>
      </c>
      <c r="E470" t="str">
        <f>"06830"</f>
        <v>06830</v>
      </c>
      <c r="F470" t="s">
        <v>1723</v>
      </c>
      <c r="G470" t="s">
        <v>1724</v>
      </c>
      <c r="H470" s="1">
        <v>195</v>
      </c>
      <c r="I470" s="1">
        <v>56</v>
      </c>
    </row>
    <row r="471" spans="1:9">
      <c r="A471" t="s">
        <v>2644</v>
      </c>
      <c r="B471" t="s">
        <v>2645</v>
      </c>
      <c r="C471" t="s">
        <v>2646</v>
      </c>
      <c r="D471" t="s">
        <v>243</v>
      </c>
      <c r="E471" t="s">
        <v>2647</v>
      </c>
      <c r="F471" t="s">
        <v>2648</v>
      </c>
      <c r="G471" t="s">
        <v>1423</v>
      </c>
      <c r="H471" s="1" t="str">
        <f>"60"</f>
        <v>60</v>
      </c>
      <c r="I471" s="1">
        <v>8</v>
      </c>
    </row>
    <row r="472" spans="1:9">
      <c r="A472" t="s">
        <v>5426</v>
      </c>
      <c r="B472" t="s">
        <v>5427</v>
      </c>
      <c r="C472" t="s">
        <v>5428</v>
      </c>
      <c r="D472" t="s">
        <v>845</v>
      </c>
      <c r="E472" t="s">
        <v>5429</v>
      </c>
      <c r="F472" t="s">
        <v>5430</v>
      </c>
      <c r="G472" t="s">
        <v>89</v>
      </c>
      <c r="H472" s="1">
        <v>21</v>
      </c>
      <c r="I472" s="1" t="str">
        <f>"0"</f>
        <v>0</v>
      </c>
    </row>
    <row r="473" spans="1:9">
      <c r="A473" t="s">
        <v>3117</v>
      </c>
      <c r="B473" t="s">
        <v>3118</v>
      </c>
      <c r="C473" t="s">
        <v>3119</v>
      </c>
      <c r="D473" t="s">
        <v>845</v>
      </c>
      <c r="E473" t="s">
        <v>3120</v>
      </c>
      <c r="F473" t="s">
        <v>3121</v>
      </c>
      <c r="G473" t="s">
        <v>197</v>
      </c>
      <c r="H473" s="1">
        <v>57</v>
      </c>
      <c r="I473" s="1">
        <v>15</v>
      </c>
    </row>
    <row r="474" spans="1:9">
      <c r="A474" t="s">
        <v>3990</v>
      </c>
      <c r="B474" t="s">
        <v>3991</v>
      </c>
      <c r="C474" t="s">
        <v>3992</v>
      </c>
      <c r="D474" t="s">
        <v>287</v>
      </c>
      <c r="E474" t="str">
        <f>"06854"</f>
        <v>06854</v>
      </c>
      <c r="F474" t="s">
        <v>3993</v>
      </c>
      <c r="G474" t="s">
        <v>154</v>
      </c>
      <c r="H474" s="1">
        <v>45</v>
      </c>
      <c r="I474" s="1" t="str">
        <f>"0"</f>
        <v>0</v>
      </c>
    </row>
    <row r="475" spans="1:9">
      <c r="A475" t="s">
        <v>6239</v>
      </c>
      <c r="B475" t="s">
        <v>6240</v>
      </c>
      <c r="C475" t="s">
        <v>5642</v>
      </c>
      <c r="D475" t="s">
        <v>287</v>
      </c>
      <c r="E475" t="s">
        <v>5643</v>
      </c>
      <c r="F475" t="s">
        <v>6241</v>
      </c>
      <c r="G475" t="s">
        <v>186</v>
      </c>
      <c r="H475" s="1">
        <v>65</v>
      </c>
      <c r="I475" s="1">
        <v>16</v>
      </c>
    </row>
    <row r="476" spans="1:9">
      <c r="A476" t="s">
        <v>2486</v>
      </c>
      <c r="B476" t="s">
        <v>2487</v>
      </c>
      <c r="C476" t="s">
        <v>2488</v>
      </c>
      <c r="D476" t="s">
        <v>129</v>
      </c>
      <c r="E476" t="s">
        <v>2489</v>
      </c>
      <c r="F476" t="s">
        <v>2490</v>
      </c>
      <c r="G476" t="s">
        <v>82</v>
      </c>
      <c r="H476" s="1" t="str">
        <f>"90"</f>
        <v>90</v>
      </c>
      <c r="I476" s="1" t="str">
        <f>"0"</f>
        <v>0</v>
      </c>
    </row>
    <row r="477" spans="1:9">
      <c r="A477" t="s">
        <v>2491</v>
      </c>
      <c r="B477" t="s">
        <v>2492</v>
      </c>
      <c r="C477" t="s">
        <v>2493</v>
      </c>
      <c r="D477" t="s">
        <v>129</v>
      </c>
      <c r="E477" t="str">
        <f>"06437"</f>
        <v>06437</v>
      </c>
      <c r="F477" t="s">
        <v>2494</v>
      </c>
      <c r="G477" t="s">
        <v>472</v>
      </c>
      <c r="H477" s="1" t="str">
        <f>"90"</f>
        <v>90</v>
      </c>
      <c r="I477" s="1" t="str">
        <f>"0"</f>
        <v>0</v>
      </c>
    </row>
    <row r="478" spans="1:9">
      <c r="A478" t="s">
        <v>2482</v>
      </c>
      <c r="B478" t="s">
        <v>2483</v>
      </c>
      <c r="C478" t="s">
        <v>2484</v>
      </c>
      <c r="D478" t="s">
        <v>129</v>
      </c>
      <c r="E478" t="str">
        <f>"06437"</f>
        <v>06437</v>
      </c>
      <c r="F478" t="s">
        <v>2485</v>
      </c>
      <c r="G478" t="s">
        <v>2180</v>
      </c>
      <c r="H478" s="1" t="str">
        <f>"80"</f>
        <v>80</v>
      </c>
      <c r="I478" s="1" t="str">
        <f>"0"</f>
        <v>0</v>
      </c>
    </row>
    <row r="479" spans="1:9">
      <c r="A479" t="s">
        <v>4956</v>
      </c>
      <c r="B479" t="s">
        <v>4957</v>
      </c>
      <c r="C479" t="s">
        <v>4958</v>
      </c>
      <c r="D479" t="s">
        <v>129</v>
      </c>
      <c r="E479" t="str">
        <f>"06437"</f>
        <v>06437</v>
      </c>
      <c r="F479" t="s">
        <v>4959</v>
      </c>
      <c r="G479" t="s">
        <v>89</v>
      </c>
      <c r="H479" s="1" t="str">
        <f>"80"</f>
        <v>80</v>
      </c>
      <c r="I479" s="1" t="str">
        <f>"0"</f>
        <v>0</v>
      </c>
    </row>
    <row r="480" spans="1:9">
      <c r="A480" t="s">
        <v>95</v>
      </c>
      <c r="B480" t="s">
        <v>96</v>
      </c>
      <c r="C480" t="s">
        <v>97</v>
      </c>
      <c r="D480" t="s">
        <v>98</v>
      </c>
      <c r="E480" t="str">
        <f>"06438"</f>
        <v>06438</v>
      </c>
      <c r="F480" t="s">
        <v>99</v>
      </c>
      <c r="G480" t="s">
        <v>89</v>
      </c>
      <c r="H480" s="1" t="str">
        <f>"20"</f>
        <v>20</v>
      </c>
      <c r="I480" s="1" t="str">
        <f>"0"</f>
        <v>0</v>
      </c>
    </row>
    <row r="481" spans="1:9">
      <c r="A481" t="s">
        <v>3470</v>
      </c>
      <c r="B481" t="s">
        <v>3471</v>
      </c>
      <c r="C481" t="s">
        <v>3472</v>
      </c>
      <c r="D481" t="s">
        <v>19</v>
      </c>
      <c r="E481" t="str">
        <f>"06441"</f>
        <v>06441</v>
      </c>
      <c r="F481" t="s">
        <v>3473</v>
      </c>
      <c r="G481" t="s">
        <v>82</v>
      </c>
      <c r="H481" s="1">
        <v>125</v>
      </c>
      <c r="I481" s="1" t="str">
        <f>"0"</f>
        <v>0</v>
      </c>
    </row>
    <row r="482" spans="1:9">
      <c r="A482" t="s">
        <v>1902</v>
      </c>
      <c r="B482" t="s">
        <v>1903</v>
      </c>
      <c r="C482" t="s">
        <v>1904</v>
      </c>
      <c r="D482" t="s">
        <v>957</v>
      </c>
      <c r="E482" t="str">
        <f>"06419"</f>
        <v>06419</v>
      </c>
      <c r="F482" t="s">
        <v>1905</v>
      </c>
      <c r="G482" t="s">
        <v>827</v>
      </c>
      <c r="H482" s="1">
        <v>75</v>
      </c>
      <c r="I482" s="1" t="str">
        <f>"0"</f>
        <v>0</v>
      </c>
    </row>
    <row r="483" spans="1:9">
      <c r="A483" t="s">
        <v>1060</v>
      </c>
      <c r="B483" t="s">
        <v>1061</v>
      </c>
      <c r="C483" t="s">
        <v>1062</v>
      </c>
      <c r="D483" t="s">
        <v>98</v>
      </c>
      <c r="E483" t="str">
        <f>"06441"</f>
        <v>06441</v>
      </c>
      <c r="F483" t="s">
        <v>1063</v>
      </c>
      <c r="G483" t="s">
        <v>827</v>
      </c>
      <c r="H483" s="1">
        <v>125</v>
      </c>
      <c r="I483" s="1" t="str">
        <f>"0"</f>
        <v>0</v>
      </c>
    </row>
    <row r="484" spans="1:9">
      <c r="A484" t="s">
        <v>6514</v>
      </c>
      <c r="B484" t="s">
        <v>6515</v>
      </c>
      <c r="C484" t="s">
        <v>6516</v>
      </c>
      <c r="D484" t="s">
        <v>1486</v>
      </c>
      <c r="E484" t="s">
        <v>6517</v>
      </c>
      <c r="F484" t="s">
        <v>6518</v>
      </c>
      <c r="G484" t="s">
        <v>89</v>
      </c>
      <c r="H484" s="1">
        <v>105</v>
      </c>
    </row>
    <row r="485" spans="1:9">
      <c r="A485" t="s">
        <v>6584</v>
      </c>
      <c r="B485" t="s">
        <v>6585</v>
      </c>
      <c r="C485" t="s">
        <v>6586</v>
      </c>
      <c r="D485" t="s">
        <v>374</v>
      </c>
      <c r="E485" t="s">
        <v>6587</v>
      </c>
      <c r="F485" t="s">
        <v>6588</v>
      </c>
      <c r="G485" t="s">
        <v>21</v>
      </c>
      <c r="H485" s="1">
        <v>352</v>
      </c>
      <c r="I485" s="1">
        <v>85</v>
      </c>
    </row>
    <row r="486" spans="1:9">
      <c r="A486" t="s">
        <v>2091</v>
      </c>
      <c r="B486" t="s">
        <v>2092</v>
      </c>
      <c r="C486" t="s">
        <v>2093</v>
      </c>
      <c r="D486" t="s">
        <v>1329</v>
      </c>
      <c r="E486" t="s">
        <v>2094</v>
      </c>
      <c r="F486" t="s">
        <v>2095</v>
      </c>
      <c r="G486" t="s">
        <v>82</v>
      </c>
      <c r="H486" s="1">
        <v>56</v>
      </c>
      <c r="I486" s="1" t="str">
        <f>"0"</f>
        <v>0</v>
      </c>
    </row>
    <row r="487" spans="1:9">
      <c r="A487" t="s">
        <v>4573</v>
      </c>
      <c r="B487" t="s">
        <v>4574</v>
      </c>
      <c r="C487" t="s">
        <v>4575</v>
      </c>
      <c r="D487" t="s">
        <v>1329</v>
      </c>
      <c r="E487" t="str">
        <f>"06514"</f>
        <v>06514</v>
      </c>
      <c r="F487" t="s">
        <v>4576</v>
      </c>
      <c r="G487" t="s">
        <v>82</v>
      </c>
      <c r="H487" s="1" t="str">
        <f>"50"</f>
        <v>50</v>
      </c>
      <c r="I487" s="1" t="str">
        <f>"0"</f>
        <v>0</v>
      </c>
    </row>
    <row r="488" spans="1:9">
      <c r="A488" t="s">
        <v>4620</v>
      </c>
      <c r="B488" t="s">
        <v>4621</v>
      </c>
      <c r="C488" t="s">
        <v>4622</v>
      </c>
      <c r="D488" t="s">
        <v>170</v>
      </c>
      <c r="E488" t="str">
        <f>"06473"</f>
        <v>06473</v>
      </c>
      <c r="F488" t="s">
        <v>4623</v>
      </c>
      <c r="G488" t="s">
        <v>82</v>
      </c>
      <c r="H488" s="1">
        <v>72</v>
      </c>
      <c r="I488" s="1" t="str">
        <f>"0"</f>
        <v>0</v>
      </c>
    </row>
    <row r="489" spans="1:9">
      <c r="A489" t="s">
        <v>2932</v>
      </c>
      <c r="B489" t="s">
        <v>2933</v>
      </c>
      <c r="C489" t="s">
        <v>2934</v>
      </c>
      <c r="D489" t="s">
        <v>1329</v>
      </c>
      <c r="E489" t="str">
        <f>"06514"</f>
        <v>06514</v>
      </c>
      <c r="F489" t="s">
        <v>2935</v>
      </c>
      <c r="G489" t="s">
        <v>82</v>
      </c>
      <c r="H489" s="1" t="str">
        <f>"50"</f>
        <v>50</v>
      </c>
      <c r="I489" s="1" t="str">
        <f>"0"</f>
        <v>0</v>
      </c>
    </row>
    <row r="490" spans="1:9">
      <c r="A490" t="s">
        <v>4866</v>
      </c>
      <c r="B490" t="s">
        <v>4867</v>
      </c>
      <c r="C490" t="s">
        <v>4868</v>
      </c>
      <c r="D490" t="s">
        <v>170</v>
      </c>
      <c r="E490" t="s">
        <v>4869</v>
      </c>
      <c r="F490" t="s">
        <v>4870</v>
      </c>
      <c r="G490" t="s">
        <v>82</v>
      </c>
      <c r="H490" s="1">
        <v>65</v>
      </c>
      <c r="I490" s="1" t="str">
        <f>"0"</f>
        <v>0</v>
      </c>
    </row>
    <row r="491" spans="1:9">
      <c r="A491" t="s">
        <v>4581</v>
      </c>
      <c r="B491" t="s">
        <v>4582</v>
      </c>
      <c r="C491" t="s">
        <v>4583</v>
      </c>
      <c r="D491" t="s">
        <v>1329</v>
      </c>
      <c r="E491" t="str">
        <f>"06514"</f>
        <v>06514</v>
      </c>
      <c r="F491" t="s">
        <v>4584</v>
      </c>
      <c r="G491" t="s">
        <v>82</v>
      </c>
      <c r="H491" s="1" t="str">
        <f>"30"</f>
        <v>30</v>
      </c>
      <c r="I491" s="1" t="str">
        <f>"0"</f>
        <v>0</v>
      </c>
    </row>
    <row r="492" spans="1:9">
      <c r="A492" t="s">
        <v>4569</v>
      </c>
      <c r="B492" t="s">
        <v>4570</v>
      </c>
      <c r="C492" t="s">
        <v>4571</v>
      </c>
      <c r="D492" t="s">
        <v>1329</v>
      </c>
      <c r="E492" t="str">
        <f>"06517"</f>
        <v>06517</v>
      </c>
      <c r="F492" t="s">
        <v>4572</v>
      </c>
      <c r="G492" t="s">
        <v>82</v>
      </c>
      <c r="H492" s="1" t="str">
        <f>"50"</f>
        <v>50</v>
      </c>
      <c r="I492" s="1" t="str">
        <f>"0"</f>
        <v>0</v>
      </c>
    </row>
    <row r="493" spans="1:9">
      <c r="A493" t="s">
        <v>4577</v>
      </c>
      <c r="B493" t="s">
        <v>4578</v>
      </c>
      <c r="C493" t="s">
        <v>4579</v>
      </c>
      <c r="D493" t="s">
        <v>1329</v>
      </c>
      <c r="E493" t="str">
        <f>"06518"</f>
        <v>06518</v>
      </c>
      <c r="F493" t="s">
        <v>4580</v>
      </c>
      <c r="G493" t="s">
        <v>82</v>
      </c>
      <c r="H493" s="1" t="str">
        <f>"50"</f>
        <v>50</v>
      </c>
      <c r="I493" s="1" t="str">
        <f>"0"</f>
        <v>0</v>
      </c>
    </row>
    <row r="494" spans="1:9">
      <c r="A494" t="s">
        <v>1760</v>
      </c>
      <c r="B494" t="s">
        <v>1761</v>
      </c>
      <c r="C494" t="s">
        <v>1762</v>
      </c>
      <c r="D494" t="s">
        <v>1329</v>
      </c>
      <c r="E494" t="s">
        <v>1763</v>
      </c>
      <c r="F494" t="s">
        <v>1764</v>
      </c>
      <c r="G494" t="s">
        <v>82</v>
      </c>
      <c r="H494" s="1" t="str">
        <f>"50"</f>
        <v>50</v>
      </c>
      <c r="I494" s="1" t="str">
        <f>"0"</f>
        <v>0</v>
      </c>
    </row>
    <row r="495" spans="1:9">
      <c r="A495" t="s">
        <v>4861</v>
      </c>
      <c r="B495" t="s">
        <v>4862</v>
      </c>
      <c r="C495" t="s">
        <v>4863</v>
      </c>
      <c r="D495" t="s">
        <v>170</v>
      </c>
      <c r="E495" t="s">
        <v>4864</v>
      </c>
      <c r="F495" t="s">
        <v>4865</v>
      </c>
      <c r="G495" t="s">
        <v>197</v>
      </c>
      <c r="H495" s="1">
        <v>37</v>
      </c>
      <c r="I495" s="1">
        <v>24</v>
      </c>
    </row>
    <row r="496" spans="1:9">
      <c r="A496" t="s">
        <v>2723</v>
      </c>
      <c r="B496" t="s">
        <v>2724</v>
      </c>
      <c r="C496" t="s">
        <v>2725</v>
      </c>
      <c r="D496" t="s">
        <v>641</v>
      </c>
      <c r="E496" t="s">
        <v>2726</v>
      </c>
      <c r="F496" t="s">
        <v>2727</v>
      </c>
      <c r="G496" t="s">
        <v>1343</v>
      </c>
      <c r="H496" s="1" t="str">
        <f>"40"</f>
        <v>40</v>
      </c>
      <c r="I496" s="1" t="str">
        <f>"0"</f>
        <v>0</v>
      </c>
    </row>
    <row r="497" spans="1:9">
      <c r="A497" t="s">
        <v>1403</v>
      </c>
      <c r="B497" t="s">
        <v>1404</v>
      </c>
      <c r="C497" t="s">
        <v>1405</v>
      </c>
      <c r="D497" t="s">
        <v>1406</v>
      </c>
      <c r="E497" t="s">
        <v>1407</v>
      </c>
      <c r="F497" t="s">
        <v>1408</v>
      </c>
      <c r="G497" t="s">
        <v>76</v>
      </c>
      <c r="H497" s="1">
        <v>23</v>
      </c>
      <c r="I497" s="1">
        <v>8</v>
      </c>
    </row>
    <row r="498" spans="1:9">
      <c r="A498" t="s">
        <v>1209</v>
      </c>
      <c r="B498" t="s">
        <v>1210</v>
      </c>
      <c r="C498" t="s">
        <v>1211</v>
      </c>
      <c r="D498" t="s">
        <v>1212</v>
      </c>
      <c r="E498" t="s">
        <v>1213</v>
      </c>
      <c r="F498" t="s">
        <v>1214</v>
      </c>
      <c r="G498" t="s">
        <v>89</v>
      </c>
      <c r="H498" s="1">
        <v>27</v>
      </c>
      <c r="I498" s="1" t="str">
        <f>"0"</f>
        <v>0</v>
      </c>
    </row>
    <row r="499" spans="1:9">
      <c r="A499" t="s">
        <v>2904</v>
      </c>
      <c r="B499" t="s">
        <v>2905</v>
      </c>
      <c r="C499" t="s">
        <v>2906</v>
      </c>
      <c r="D499" t="s">
        <v>2907</v>
      </c>
      <c r="E499" t="s">
        <v>2908</v>
      </c>
      <c r="F499" t="s">
        <v>2909</v>
      </c>
      <c r="G499" t="s">
        <v>625</v>
      </c>
      <c r="H499" s="1">
        <v>54</v>
      </c>
      <c r="I499" s="1">
        <v>32</v>
      </c>
    </row>
    <row r="500" spans="1:9">
      <c r="A500" t="s">
        <v>6491</v>
      </c>
      <c r="B500" t="s">
        <v>6492</v>
      </c>
      <c r="C500" t="s">
        <v>6493</v>
      </c>
      <c r="D500" t="s">
        <v>908</v>
      </c>
      <c r="E500" t="s">
        <v>6494</v>
      </c>
      <c r="F500" t="s">
        <v>6495</v>
      </c>
      <c r="G500" t="s">
        <v>502</v>
      </c>
      <c r="H500" s="1">
        <v>15</v>
      </c>
      <c r="I500" s="1" t="str">
        <f>"0"</f>
        <v>0</v>
      </c>
    </row>
    <row r="501" spans="1:9">
      <c r="A501" t="s">
        <v>584</v>
      </c>
      <c r="B501" t="s">
        <v>585</v>
      </c>
      <c r="C501" t="s">
        <v>586</v>
      </c>
      <c r="D501" t="s">
        <v>587</v>
      </c>
      <c r="E501" t="str">
        <f>"06355"</f>
        <v>06355</v>
      </c>
      <c r="F501" t="s">
        <v>588</v>
      </c>
      <c r="G501" t="s">
        <v>89</v>
      </c>
      <c r="H501" s="1">
        <v>35</v>
      </c>
      <c r="I501" s="1" t="str">
        <f>"0"</f>
        <v>0</v>
      </c>
    </row>
    <row r="502" spans="1:9">
      <c r="A502" t="s">
        <v>3800</v>
      </c>
      <c r="B502" t="s">
        <v>3801</v>
      </c>
      <c r="C502" t="s">
        <v>3802</v>
      </c>
      <c r="D502" t="s">
        <v>287</v>
      </c>
      <c r="E502" t="str">
        <f>"06850"</f>
        <v>06850</v>
      </c>
      <c r="F502" t="s">
        <v>3803</v>
      </c>
      <c r="G502" t="s">
        <v>197</v>
      </c>
      <c r="H502" s="1">
        <v>72</v>
      </c>
      <c r="I502" s="1">
        <v>24</v>
      </c>
    </row>
    <row r="503" spans="1:9">
      <c r="A503" t="s">
        <v>3813</v>
      </c>
      <c r="B503" t="s">
        <v>3814</v>
      </c>
      <c r="C503" t="s">
        <v>3815</v>
      </c>
      <c r="D503" t="s">
        <v>1538</v>
      </c>
      <c r="E503" t="str">
        <f>"06082"</f>
        <v>06082</v>
      </c>
      <c r="F503" t="s">
        <v>3816</v>
      </c>
      <c r="G503" t="s">
        <v>89</v>
      </c>
      <c r="H503" s="1">
        <v>32</v>
      </c>
      <c r="I503" s="1" t="str">
        <f>"0"</f>
        <v>0</v>
      </c>
    </row>
    <row r="504" spans="1:9">
      <c r="A504" t="s">
        <v>6439</v>
      </c>
      <c r="B504" t="s">
        <v>6440</v>
      </c>
      <c r="C504" t="s">
        <v>6441</v>
      </c>
      <c r="D504" t="s">
        <v>484</v>
      </c>
      <c r="E504" t="s">
        <v>6442</v>
      </c>
      <c r="F504" t="s">
        <v>6443</v>
      </c>
      <c r="G504" t="s">
        <v>269</v>
      </c>
      <c r="H504" s="1">
        <v>56</v>
      </c>
      <c r="I504" s="1" t="str">
        <f>"20"</f>
        <v>20</v>
      </c>
    </row>
    <row r="505" spans="1:9">
      <c r="A505" t="s">
        <v>6353</v>
      </c>
      <c r="B505" t="s">
        <v>6354</v>
      </c>
      <c r="C505" t="s">
        <v>6355</v>
      </c>
      <c r="D505" t="s">
        <v>322</v>
      </c>
      <c r="E505" t="s">
        <v>6356</v>
      </c>
      <c r="F505" t="s">
        <v>6357</v>
      </c>
      <c r="G505" t="s">
        <v>21</v>
      </c>
      <c r="H505" s="1" t="str">
        <f>"30"</f>
        <v>30</v>
      </c>
      <c r="I505" s="1">
        <v>16</v>
      </c>
    </row>
    <row r="506" spans="1:9">
      <c r="A506" t="s">
        <v>5557</v>
      </c>
      <c r="B506" t="s">
        <v>5558</v>
      </c>
      <c r="C506" t="s">
        <v>5559</v>
      </c>
      <c r="D506" t="s">
        <v>1329</v>
      </c>
      <c r="E506" t="s">
        <v>5560</v>
      </c>
      <c r="F506" t="s">
        <v>5561</v>
      </c>
      <c r="G506" t="s">
        <v>21</v>
      </c>
      <c r="H506" s="1">
        <v>122</v>
      </c>
      <c r="I506" s="1">
        <v>64</v>
      </c>
    </row>
    <row r="507" spans="1:9">
      <c r="A507" t="s">
        <v>1326</v>
      </c>
      <c r="B507" t="s">
        <v>1327</v>
      </c>
      <c r="C507" t="s">
        <v>1328</v>
      </c>
      <c r="D507" t="s">
        <v>1329</v>
      </c>
      <c r="E507" t="s">
        <v>1330</v>
      </c>
      <c r="F507" t="s">
        <v>1331</v>
      </c>
      <c r="G507" t="s">
        <v>732</v>
      </c>
      <c r="H507" s="1">
        <v>64</v>
      </c>
      <c r="I507" s="1">
        <v>8</v>
      </c>
    </row>
    <row r="508" spans="1:9">
      <c r="A508" t="s">
        <v>6618</v>
      </c>
      <c r="B508" t="s">
        <v>1327</v>
      </c>
      <c r="C508" t="s">
        <v>6619</v>
      </c>
      <c r="D508" t="s">
        <v>1329</v>
      </c>
      <c r="E508" t="s">
        <v>6620</v>
      </c>
      <c r="F508" t="s">
        <v>6621</v>
      </c>
      <c r="G508" t="s">
        <v>560</v>
      </c>
      <c r="H508" s="1">
        <v>12</v>
      </c>
      <c r="I508" s="1">
        <v>12</v>
      </c>
    </row>
    <row r="509" spans="1:9">
      <c r="A509" t="s">
        <v>4684</v>
      </c>
      <c r="B509" t="s">
        <v>4685</v>
      </c>
      <c r="C509" t="s">
        <v>4686</v>
      </c>
      <c r="D509" t="s">
        <v>190</v>
      </c>
      <c r="E509" t="s">
        <v>4687</v>
      </c>
      <c r="F509" t="s">
        <v>4665</v>
      </c>
      <c r="G509" t="s">
        <v>82</v>
      </c>
      <c r="H509" s="1" t="str">
        <f>"160"</f>
        <v>160</v>
      </c>
      <c r="I509" s="1" t="str">
        <f>"0"</f>
        <v>0</v>
      </c>
    </row>
    <row r="510" spans="1:9">
      <c r="A510" t="s">
        <v>5037</v>
      </c>
      <c r="B510" t="s">
        <v>5038</v>
      </c>
      <c r="C510" t="s">
        <v>5039</v>
      </c>
      <c r="D510" t="s">
        <v>116</v>
      </c>
      <c r="E510" t="s">
        <v>5040</v>
      </c>
      <c r="F510" t="s">
        <v>5041</v>
      </c>
      <c r="G510" t="s">
        <v>148</v>
      </c>
      <c r="H510" s="1">
        <v>42</v>
      </c>
      <c r="I510" s="1" t="str">
        <f>"0"</f>
        <v>0</v>
      </c>
    </row>
    <row r="511" spans="1:9">
      <c r="A511" t="s">
        <v>4899</v>
      </c>
      <c r="B511" t="s">
        <v>4900</v>
      </c>
      <c r="C511" t="s">
        <v>4901</v>
      </c>
      <c r="D511" t="s">
        <v>793</v>
      </c>
      <c r="E511" t="s">
        <v>4902</v>
      </c>
      <c r="F511" t="s">
        <v>4903</v>
      </c>
      <c r="G511" t="s">
        <v>502</v>
      </c>
      <c r="H511" s="1">
        <v>76</v>
      </c>
      <c r="I511" s="1" t="str">
        <f>"0"</f>
        <v>0</v>
      </c>
    </row>
    <row r="512" spans="1:9">
      <c r="A512" t="s">
        <v>3836</v>
      </c>
      <c r="B512" t="s">
        <v>3837</v>
      </c>
      <c r="C512" t="s">
        <v>3838</v>
      </c>
      <c r="D512" t="s">
        <v>793</v>
      </c>
      <c r="E512" t="s">
        <v>3839</v>
      </c>
      <c r="F512" t="s">
        <v>3840</v>
      </c>
      <c r="G512" t="s">
        <v>89</v>
      </c>
      <c r="H512" s="1">
        <v>46</v>
      </c>
      <c r="I512" s="1" t="str">
        <f>"0"</f>
        <v>0</v>
      </c>
    </row>
    <row r="513" spans="1:9">
      <c r="A513" t="s">
        <v>2588</v>
      </c>
      <c r="B513" t="s">
        <v>2589</v>
      </c>
      <c r="C513" t="s">
        <v>2590</v>
      </c>
      <c r="D513" t="s">
        <v>327</v>
      </c>
      <c r="E513" t="s">
        <v>2591</v>
      </c>
      <c r="F513" t="s">
        <v>2592</v>
      </c>
      <c r="G513" t="s">
        <v>89</v>
      </c>
      <c r="H513" s="1">
        <v>28</v>
      </c>
      <c r="I513" s="1" t="str">
        <f>"0"</f>
        <v>0</v>
      </c>
    </row>
    <row r="514" spans="1:9">
      <c r="A514" t="s">
        <v>2458</v>
      </c>
      <c r="B514" t="s">
        <v>2459</v>
      </c>
      <c r="C514" t="s">
        <v>2460</v>
      </c>
      <c r="D514" t="s">
        <v>1538</v>
      </c>
      <c r="E514" t="str">
        <f>"06082"</f>
        <v>06082</v>
      </c>
      <c r="F514" t="s">
        <v>2461</v>
      </c>
      <c r="G514" t="s">
        <v>502</v>
      </c>
      <c r="H514" s="1">
        <v>64</v>
      </c>
      <c r="I514" s="1" t="str">
        <f>"0"</f>
        <v>0</v>
      </c>
    </row>
    <row r="515" spans="1:9">
      <c r="A515" t="s">
        <v>1906</v>
      </c>
      <c r="B515" t="s">
        <v>1907</v>
      </c>
      <c r="C515" t="s">
        <v>1908</v>
      </c>
      <c r="D515" t="s">
        <v>979</v>
      </c>
      <c r="E515" t="s">
        <v>1909</v>
      </c>
      <c r="F515" t="s">
        <v>1910</v>
      </c>
      <c r="G515" t="s">
        <v>1911</v>
      </c>
      <c r="H515" s="1">
        <v>88</v>
      </c>
      <c r="I515" s="1" t="str">
        <f>"0"</f>
        <v>0</v>
      </c>
    </row>
    <row r="516" spans="1:9">
      <c r="A516" t="s">
        <v>702</v>
      </c>
      <c r="B516" t="s">
        <v>703</v>
      </c>
      <c r="C516" t="s">
        <v>704</v>
      </c>
      <c r="D516" t="s">
        <v>229</v>
      </c>
      <c r="E516" t="s">
        <v>705</v>
      </c>
      <c r="F516" t="s">
        <v>706</v>
      </c>
      <c r="G516" t="s">
        <v>82</v>
      </c>
      <c r="H516" s="1" t="str">
        <f>"100"</f>
        <v>100</v>
      </c>
      <c r="I516" s="1" t="str">
        <f>"0"</f>
        <v>0</v>
      </c>
    </row>
    <row r="517" spans="1:9">
      <c r="A517" t="s">
        <v>4991</v>
      </c>
      <c r="B517" t="s">
        <v>4992</v>
      </c>
      <c r="C517" t="s">
        <v>4993</v>
      </c>
      <c r="D517" t="s">
        <v>484</v>
      </c>
      <c r="E517" t="str">
        <f>"06824"</f>
        <v>06824</v>
      </c>
      <c r="F517" t="s">
        <v>4994</v>
      </c>
      <c r="G517" t="s">
        <v>160</v>
      </c>
      <c r="H517" s="1">
        <v>46</v>
      </c>
      <c r="I517" s="1">
        <v>8</v>
      </c>
    </row>
    <row r="518" spans="1:9">
      <c r="A518" t="s">
        <v>4991</v>
      </c>
      <c r="B518" t="s">
        <v>4992</v>
      </c>
      <c r="C518" t="s">
        <v>4993</v>
      </c>
      <c r="D518" t="s">
        <v>484</v>
      </c>
      <c r="E518" t="str">
        <f>"06824"</f>
        <v>06824</v>
      </c>
      <c r="F518" t="s">
        <v>4994</v>
      </c>
      <c r="G518" t="s">
        <v>160</v>
      </c>
      <c r="H518" s="1">
        <v>46</v>
      </c>
      <c r="I518" s="1">
        <v>8</v>
      </c>
    </row>
    <row r="519" spans="1:9">
      <c r="A519" t="s">
        <v>594</v>
      </c>
      <c r="B519" t="s">
        <v>595</v>
      </c>
      <c r="C519" t="s">
        <v>596</v>
      </c>
      <c r="D519" t="s">
        <v>597</v>
      </c>
      <c r="E519" t="s">
        <v>598</v>
      </c>
      <c r="F519" t="s">
        <v>599</v>
      </c>
      <c r="G519" t="s">
        <v>220</v>
      </c>
      <c r="H519" s="1">
        <v>72</v>
      </c>
      <c r="I519" s="1">
        <v>16</v>
      </c>
    </row>
    <row r="520" spans="1:9">
      <c r="A520" t="s">
        <v>568</v>
      </c>
      <c r="B520" t="s">
        <v>569</v>
      </c>
      <c r="C520" t="s">
        <v>570</v>
      </c>
      <c r="D520" t="s">
        <v>103</v>
      </c>
      <c r="E520" t="str">
        <f>"06416"</f>
        <v>06416</v>
      </c>
      <c r="F520" t="s">
        <v>571</v>
      </c>
      <c r="G520" t="s">
        <v>21</v>
      </c>
      <c r="H520" s="1" t="str">
        <f>"60"</f>
        <v>60</v>
      </c>
      <c r="I520" s="1">
        <v>8</v>
      </c>
    </row>
    <row r="521" spans="1:9">
      <c r="A521" t="s">
        <v>1577</v>
      </c>
      <c r="B521" t="s">
        <v>1578</v>
      </c>
      <c r="C521" t="s">
        <v>1579</v>
      </c>
      <c r="D521" t="s">
        <v>273</v>
      </c>
      <c r="E521" t="str">
        <f>"06820"</f>
        <v>06820</v>
      </c>
      <c r="F521" t="s">
        <v>1580</v>
      </c>
      <c r="G521" t="s">
        <v>1081</v>
      </c>
      <c r="H521" s="1">
        <v>154</v>
      </c>
      <c r="I521" s="1">
        <v>16</v>
      </c>
    </row>
    <row r="522" spans="1:9">
      <c r="A522" t="s">
        <v>4971</v>
      </c>
      <c r="B522" t="s">
        <v>4972</v>
      </c>
      <c r="C522" t="s">
        <v>4973</v>
      </c>
      <c r="D522" t="s">
        <v>609</v>
      </c>
      <c r="E522" t="s">
        <v>4974</v>
      </c>
      <c r="F522" t="s">
        <v>4975</v>
      </c>
      <c r="G522" t="s">
        <v>76</v>
      </c>
      <c r="H522" s="1">
        <v>112</v>
      </c>
      <c r="I522" s="1">
        <v>72</v>
      </c>
    </row>
    <row r="523" spans="1:9">
      <c r="A523" t="s">
        <v>1254</v>
      </c>
      <c r="B523" t="s">
        <v>1255</v>
      </c>
      <c r="C523" t="s">
        <v>1256</v>
      </c>
      <c r="D523" t="s">
        <v>80</v>
      </c>
      <c r="E523" t="s">
        <v>1257</v>
      </c>
      <c r="F523" t="s">
        <v>1258</v>
      </c>
      <c r="G523" t="s">
        <v>631</v>
      </c>
      <c r="H523" s="1">
        <v>39</v>
      </c>
      <c r="I523" s="1" t="str">
        <f>"0"</f>
        <v>0</v>
      </c>
    </row>
    <row r="524" spans="1:9">
      <c r="A524" t="s">
        <v>1332</v>
      </c>
      <c r="B524" t="s">
        <v>1333</v>
      </c>
      <c r="C524" t="s">
        <v>1334</v>
      </c>
      <c r="D524" t="s">
        <v>1335</v>
      </c>
      <c r="E524" t="s">
        <v>1336</v>
      </c>
      <c r="F524" t="s">
        <v>1337</v>
      </c>
      <c r="G524" t="s">
        <v>89</v>
      </c>
      <c r="H524" s="1" t="str">
        <f>"40"</f>
        <v>40</v>
      </c>
      <c r="I524" s="1" t="str">
        <f>"0"</f>
        <v>0</v>
      </c>
    </row>
    <row r="525" spans="1:9">
      <c r="A525" t="s">
        <v>4848</v>
      </c>
      <c r="B525" t="s">
        <v>4849</v>
      </c>
      <c r="C525" t="s">
        <v>4850</v>
      </c>
      <c r="D525" t="s">
        <v>123</v>
      </c>
      <c r="E525" t="s">
        <v>4851</v>
      </c>
      <c r="F525" t="s">
        <v>4852</v>
      </c>
      <c r="G525" t="s">
        <v>21</v>
      </c>
      <c r="H525" s="1">
        <v>67</v>
      </c>
      <c r="I525" s="1">
        <v>32</v>
      </c>
    </row>
    <row r="526" spans="1:9">
      <c r="A526" t="s">
        <v>1596</v>
      </c>
      <c r="B526" t="s">
        <v>1597</v>
      </c>
      <c r="C526" t="s">
        <v>1598</v>
      </c>
      <c r="D526" t="s">
        <v>327</v>
      </c>
      <c r="E526" t="str">
        <f>"06614"</f>
        <v>06614</v>
      </c>
      <c r="F526" t="s">
        <v>1599</v>
      </c>
      <c r="G526" t="s">
        <v>119</v>
      </c>
      <c r="H526" s="1">
        <v>36</v>
      </c>
      <c r="I526" s="1" t="str">
        <f>"0"</f>
        <v>0</v>
      </c>
    </row>
    <row r="527" spans="1:9">
      <c r="A527" t="s">
        <v>5859</v>
      </c>
      <c r="B527" t="s">
        <v>5860</v>
      </c>
      <c r="C527" t="s">
        <v>5861</v>
      </c>
      <c r="D527" t="s">
        <v>979</v>
      </c>
      <c r="E527" t="s">
        <v>5862</v>
      </c>
      <c r="F527" t="s">
        <v>5863</v>
      </c>
      <c r="G527" t="s">
        <v>197</v>
      </c>
      <c r="H527" s="1">
        <v>34</v>
      </c>
      <c r="I527" s="1">
        <v>24</v>
      </c>
    </row>
    <row r="528" spans="1:9">
      <c r="A528" t="s">
        <v>5126</v>
      </c>
      <c r="B528" t="s">
        <v>5127</v>
      </c>
      <c r="C528" t="s">
        <v>5128</v>
      </c>
      <c r="D528" t="s">
        <v>1124</v>
      </c>
      <c r="E528" t="s">
        <v>5129</v>
      </c>
      <c r="F528" t="s">
        <v>5130</v>
      </c>
      <c r="G528" t="s">
        <v>625</v>
      </c>
      <c r="H528" s="1">
        <v>58</v>
      </c>
      <c r="I528" s="1">
        <v>32</v>
      </c>
    </row>
    <row r="529" spans="1:9">
      <c r="A529" t="s">
        <v>3633</v>
      </c>
      <c r="B529" t="s">
        <v>3634</v>
      </c>
      <c r="C529" t="s">
        <v>3635</v>
      </c>
      <c r="D529" t="s">
        <v>164</v>
      </c>
      <c r="E529" t="s">
        <v>3636</v>
      </c>
      <c r="F529" t="s">
        <v>3637</v>
      </c>
      <c r="G529" t="s">
        <v>21</v>
      </c>
      <c r="H529" s="1" t="str">
        <f>"70"</f>
        <v>70</v>
      </c>
      <c r="I529" s="1">
        <v>28</v>
      </c>
    </row>
    <row r="530" spans="1:9">
      <c r="A530" t="s">
        <v>4839</v>
      </c>
      <c r="B530" t="s">
        <v>4840</v>
      </c>
      <c r="C530" t="s">
        <v>4841</v>
      </c>
      <c r="D530" t="s">
        <v>116</v>
      </c>
      <c r="E530" t="str">
        <f>"06105"</f>
        <v>06105</v>
      </c>
      <c r="F530" t="s">
        <v>4842</v>
      </c>
      <c r="G530" t="s">
        <v>119</v>
      </c>
      <c r="H530" s="1">
        <v>64</v>
      </c>
      <c r="I530" s="1" t="str">
        <f>"0"</f>
        <v>0</v>
      </c>
    </row>
    <row r="531" spans="1:9">
      <c r="A531" t="s">
        <v>4125</v>
      </c>
      <c r="B531" t="s">
        <v>4126</v>
      </c>
      <c r="C531" t="s">
        <v>4127</v>
      </c>
      <c r="D531" t="s">
        <v>201</v>
      </c>
      <c r="E531" t="str">
        <f>"06511"</f>
        <v>06511</v>
      </c>
      <c r="F531" t="s">
        <v>4128</v>
      </c>
      <c r="G531" t="s">
        <v>21</v>
      </c>
      <c r="H531" s="1">
        <v>87</v>
      </c>
      <c r="I531" s="1" t="str">
        <f>"40"</f>
        <v>40</v>
      </c>
    </row>
    <row r="532" spans="1:9">
      <c r="A532" t="s">
        <v>1137</v>
      </c>
      <c r="B532" t="s">
        <v>1138</v>
      </c>
      <c r="C532" t="s">
        <v>1139</v>
      </c>
      <c r="D532" t="s">
        <v>720</v>
      </c>
      <c r="E532" t="str">
        <f>"06070"</f>
        <v>06070</v>
      </c>
      <c r="F532" t="s">
        <v>1140</v>
      </c>
      <c r="G532" t="s">
        <v>502</v>
      </c>
      <c r="H532" s="1">
        <v>48</v>
      </c>
      <c r="I532" s="1" t="str">
        <f>"0"</f>
        <v>0</v>
      </c>
    </row>
    <row r="533" spans="1:9">
      <c r="A533" t="s">
        <v>2514</v>
      </c>
      <c r="B533" t="s">
        <v>2515</v>
      </c>
      <c r="C533" t="s">
        <v>2516</v>
      </c>
      <c r="D533" t="s">
        <v>359</v>
      </c>
      <c r="E533" t="str">
        <f>"06068"</f>
        <v>06068</v>
      </c>
      <c r="F533" t="s">
        <v>2517</v>
      </c>
      <c r="G533" t="s">
        <v>625</v>
      </c>
      <c r="H533" s="1">
        <v>55</v>
      </c>
      <c r="I533" s="1">
        <v>23</v>
      </c>
    </row>
    <row r="534" spans="1:9">
      <c r="A534" t="s">
        <v>3285</v>
      </c>
      <c r="B534" t="s">
        <v>3286</v>
      </c>
      <c r="C534" t="s">
        <v>3287</v>
      </c>
      <c r="D534" t="s">
        <v>1733</v>
      </c>
      <c r="E534" t="s">
        <v>3288</v>
      </c>
      <c r="F534" t="s">
        <v>3289</v>
      </c>
      <c r="G534" t="s">
        <v>197</v>
      </c>
      <c r="H534" s="1">
        <v>498</v>
      </c>
      <c r="I534" s="1">
        <v>48</v>
      </c>
    </row>
    <row r="535" spans="1:9">
      <c r="A535" t="s">
        <v>4590</v>
      </c>
      <c r="B535" t="s">
        <v>4591</v>
      </c>
      <c r="C535" t="s">
        <v>4592</v>
      </c>
      <c r="D535" t="s">
        <v>40</v>
      </c>
      <c r="E535" t="s">
        <v>4593</v>
      </c>
      <c r="F535" t="s">
        <v>4594</v>
      </c>
      <c r="G535" t="s">
        <v>82</v>
      </c>
      <c r="H535" s="1" t="str">
        <f>"50"</f>
        <v>50</v>
      </c>
      <c r="I535" s="1" t="str">
        <f>"0"</f>
        <v>0</v>
      </c>
    </row>
    <row r="536" spans="1:9">
      <c r="A536" t="s">
        <v>2421</v>
      </c>
      <c r="B536" t="s">
        <v>2422</v>
      </c>
      <c r="C536" t="s">
        <v>2423</v>
      </c>
      <c r="D536" t="s">
        <v>793</v>
      </c>
      <c r="E536" t="s">
        <v>2424</v>
      </c>
      <c r="F536" t="s">
        <v>2425</v>
      </c>
      <c r="G536" t="s">
        <v>2223</v>
      </c>
      <c r="H536" s="1">
        <v>191</v>
      </c>
      <c r="I536" s="1">
        <v>69</v>
      </c>
    </row>
    <row r="537" spans="1:9">
      <c r="A537" t="s">
        <v>4091</v>
      </c>
      <c r="B537" t="s">
        <v>4092</v>
      </c>
      <c r="C537" t="s">
        <v>4093</v>
      </c>
      <c r="D537" t="s">
        <v>484</v>
      </c>
      <c r="E537" t="str">
        <f>"06824"</f>
        <v>06824</v>
      </c>
      <c r="F537" t="s">
        <v>4094</v>
      </c>
      <c r="G537" t="s">
        <v>119</v>
      </c>
      <c r="H537" s="1">
        <v>82</v>
      </c>
      <c r="I537" s="1" t="str">
        <f>"0"</f>
        <v>0</v>
      </c>
    </row>
    <row r="538" spans="1:9">
      <c r="A538" t="s">
        <v>976</v>
      </c>
      <c r="B538" t="s">
        <v>977</v>
      </c>
      <c r="C538" t="s">
        <v>978</v>
      </c>
      <c r="D538" t="s">
        <v>979</v>
      </c>
      <c r="E538" t="s">
        <v>980</v>
      </c>
      <c r="F538" t="s">
        <v>981</v>
      </c>
      <c r="G538" t="s">
        <v>89</v>
      </c>
      <c r="H538" s="1">
        <v>25</v>
      </c>
      <c r="I538" s="1" t="str">
        <f>"0"</f>
        <v>0</v>
      </c>
    </row>
    <row r="539" spans="1:9">
      <c r="A539" t="s">
        <v>155</v>
      </c>
      <c r="B539" t="s">
        <v>156</v>
      </c>
      <c r="C539" t="s">
        <v>157</v>
      </c>
      <c r="D539" t="s">
        <v>116</v>
      </c>
      <c r="E539" t="s">
        <v>158</v>
      </c>
      <c r="F539" t="s">
        <v>159</v>
      </c>
      <c r="G539" t="s">
        <v>160</v>
      </c>
      <c r="H539" s="1">
        <v>65</v>
      </c>
      <c r="I539" s="1">
        <v>8</v>
      </c>
    </row>
    <row r="540" spans="1:9">
      <c r="A540" t="s">
        <v>3523</v>
      </c>
      <c r="B540" t="s">
        <v>3524</v>
      </c>
      <c r="C540" t="s">
        <v>3525</v>
      </c>
      <c r="D540" t="s">
        <v>3526</v>
      </c>
      <c r="E540" t="str">
        <f>"06281"</f>
        <v>06281</v>
      </c>
      <c r="F540" t="s">
        <v>3527</v>
      </c>
      <c r="G540" t="s">
        <v>76</v>
      </c>
      <c r="H540" s="1" t="str">
        <f>"50"</f>
        <v>50</v>
      </c>
      <c r="I540" s="1">
        <v>16</v>
      </c>
    </row>
    <row r="541" spans="1:9">
      <c r="A541" t="s">
        <v>4786</v>
      </c>
      <c r="B541" t="s">
        <v>4787</v>
      </c>
      <c r="C541" t="s">
        <v>4788</v>
      </c>
      <c r="D541" t="s">
        <v>40</v>
      </c>
      <c r="E541" t="s">
        <v>4789</v>
      </c>
      <c r="F541" t="s">
        <v>4790</v>
      </c>
      <c r="G541" t="s">
        <v>197</v>
      </c>
      <c r="H541" s="1">
        <v>138</v>
      </c>
      <c r="I541" s="1">
        <v>8</v>
      </c>
    </row>
    <row r="542" spans="1:9">
      <c r="A542" t="s">
        <v>6348</v>
      </c>
      <c r="B542" t="s">
        <v>6349</v>
      </c>
      <c r="C542" t="s">
        <v>6350</v>
      </c>
      <c r="D542" t="s">
        <v>793</v>
      </c>
      <c r="E542" t="s">
        <v>6351</v>
      </c>
      <c r="F542" t="s">
        <v>6352</v>
      </c>
      <c r="G542" t="s">
        <v>119</v>
      </c>
      <c r="H542" s="1">
        <v>35</v>
      </c>
      <c r="I542" s="1" t="str">
        <f>"0"</f>
        <v>0</v>
      </c>
    </row>
    <row r="543" spans="1:9">
      <c r="A543" t="s">
        <v>6551</v>
      </c>
      <c r="B543" t="s">
        <v>6552</v>
      </c>
      <c r="C543" t="s">
        <v>6553</v>
      </c>
      <c r="D543" t="s">
        <v>93</v>
      </c>
      <c r="E543" t="s">
        <v>6554</v>
      </c>
      <c r="F543" t="s">
        <v>6555</v>
      </c>
      <c r="G543" t="s">
        <v>82</v>
      </c>
      <c r="H543" s="1" t="str">
        <f>"30"</f>
        <v>30</v>
      </c>
    </row>
    <row r="544" spans="1:9">
      <c r="A544" t="s">
        <v>2283</v>
      </c>
      <c r="B544" t="s">
        <v>2284</v>
      </c>
      <c r="C544" t="s">
        <v>2285</v>
      </c>
      <c r="D544" t="s">
        <v>1144</v>
      </c>
      <c r="E544" t="str">
        <f>"06066"</f>
        <v>06066</v>
      </c>
      <c r="F544" t="s">
        <v>2286</v>
      </c>
      <c r="G544" t="s">
        <v>472</v>
      </c>
      <c r="H544" s="1" t="str">
        <f>"50"</f>
        <v>50</v>
      </c>
      <c r="I544" s="1" t="str">
        <f>"0"</f>
        <v>0</v>
      </c>
    </row>
    <row r="545" spans="1:9">
      <c r="A545" t="s">
        <v>1141</v>
      </c>
      <c r="B545" t="s">
        <v>1142</v>
      </c>
      <c r="C545" t="s">
        <v>1143</v>
      </c>
      <c r="D545" t="s">
        <v>1144</v>
      </c>
      <c r="E545" t="s">
        <v>1145</v>
      </c>
      <c r="F545" t="s">
        <v>1146</v>
      </c>
      <c r="G545" t="s">
        <v>106</v>
      </c>
      <c r="H545" s="1">
        <v>128</v>
      </c>
      <c r="I545" s="1" t="str">
        <f>"40"</f>
        <v>40</v>
      </c>
    </row>
    <row r="546" spans="1:9">
      <c r="A546" t="s">
        <v>4976</v>
      </c>
      <c r="B546" t="s">
        <v>4977</v>
      </c>
      <c r="C546" t="s">
        <v>4978</v>
      </c>
      <c r="D546" t="s">
        <v>4979</v>
      </c>
      <c r="E546" t="s">
        <v>4980</v>
      </c>
      <c r="F546" t="s">
        <v>4981</v>
      </c>
      <c r="G546" t="s">
        <v>625</v>
      </c>
      <c r="H546" s="1">
        <v>88</v>
      </c>
      <c r="I546" s="1">
        <v>32</v>
      </c>
    </row>
    <row r="547" spans="1:9">
      <c r="A547" t="s">
        <v>3514</v>
      </c>
      <c r="B547" t="s">
        <v>3515</v>
      </c>
      <c r="C547" t="s">
        <v>3516</v>
      </c>
      <c r="D547" t="s">
        <v>793</v>
      </c>
      <c r="E547" t="s">
        <v>3517</v>
      </c>
      <c r="F547" t="s">
        <v>3518</v>
      </c>
      <c r="G547" t="s">
        <v>502</v>
      </c>
      <c r="H547" s="1">
        <v>96</v>
      </c>
      <c r="I547" s="1" t="str">
        <f>"0"</f>
        <v>0</v>
      </c>
    </row>
    <row r="548" spans="1:9">
      <c r="A548" t="s">
        <v>5592</v>
      </c>
      <c r="B548" t="s">
        <v>5593</v>
      </c>
      <c r="C548" t="s">
        <v>5594</v>
      </c>
      <c r="D548" t="s">
        <v>951</v>
      </c>
      <c r="E548" t="s">
        <v>5595</v>
      </c>
      <c r="F548" t="s">
        <v>5596</v>
      </c>
      <c r="G548" t="s">
        <v>89</v>
      </c>
      <c r="H548" s="1">
        <v>16</v>
      </c>
      <c r="I548" s="1" t="str">
        <f>"0"</f>
        <v>0</v>
      </c>
    </row>
    <row r="549" spans="1:9">
      <c r="A549" t="s">
        <v>3262</v>
      </c>
      <c r="B549" t="s">
        <v>3263</v>
      </c>
      <c r="C549" t="s">
        <v>3264</v>
      </c>
      <c r="D549" t="s">
        <v>1037</v>
      </c>
      <c r="E549" t="s">
        <v>3265</v>
      </c>
      <c r="F549" t="s">
        <v>3266</v>
      </c>
      <c r="G549" t="s">
        <v>82</v>
      </c>
      <c r="H549" s="1" t="str">
        <f>"60"</f>
        <v>60</v>
      </c>
      <c r="I549" s="1" t="str">
        <f>"0"</f>
        <v>0</v>
      </c>
    </row>
    <row r="550" spans="1:9">
      <c r="A550" t="s">
        <v>1409</v>
      </c>
      <c r="B550" t="s">
        <v>1410</v>
      </c>
      <c r="C550" t="s">
        <v>1411</v>
      </c>
      <c r="D550" t="s">
        <v>190</v>
      </c>
      <c r="E550" t="s">
        <v>1412</v>
      </c>
      <c r="F550" t="s">
        <v>1413</v>
      </c>
      <c r="G550" t="s">
        <v>89</v>
      </c>
      <c r="H550" s="1">
        <v>45</v>
      </c>
      <c r="I550" s="1" t="str">
        <f>"0"</f>
        <v>0</v>
      </c>
    </row>
    <row r="551" spans="1:9">
      <c r="A551" t="s">
        <v>4600</v>
      </c>
      <c r="B551" t="s">
        <v>4601</v>
      </c>
      <c r="C551" t="s">
        <v>4602</v>
      </c>
      <c r="D551" t="s">
        <v>40</v>
      </c>
      <c r="E551" t="s">
        <v>4603</v>
      </c>
      <c r="F551" t="s">
        <v>4604</v>
      </c>
      <c r="G551" t="s">
        <v>82</v>
      </c>
      <c r="H551" s="1" t="str">
        <f>"40"</f>
        <v>40</v>
      </c>
      <c r="I551" s="1" t="str">
        <f>"0"</f>
        <v>0</v>
      </c>
    </row>
    <row r="552" spans="1:9">
      <c r="A552" t="s">
        <v>2597</v>
      </c>
      <c r="B552" t="s">
        <v>2598</v>
      </c>
      <c r="C552" t="s">
        <v>2599</v>
      </c>
      <c r="D552" t="s">
        <v>229</v>
      </c>
      <c r="E552" t="str">
        <f>"06410"</f>
        <v>06410</v>
      </c>
      <c r="F552" t="s">
        <v>2600</v>
      </c>
      <c r="G552" t="s">
        <v>625</v>
      </c>
      <c r="H552" s="1" t="str">
        <f>"30"</f>
        <v>30</v>
      </c>
      <c r="I552" s="1">
        <v>16</v>
      </c>
    </row>
    <row r="553" spans="1:9">
      <c r="A553" t="s">
        <v>6429</v>
      </c>
      <c r="B553" t="s">
        <v>6430</v>
      </c>
      <c r="C553" t="s">
        <v>6431</v>
      </c>
      <c r="D553" t="s">
        <v>6432</v>
      </c>
      <c r="E553" t="str">
        <f>"06467"</f>
        <v>06467</v>
      </c>
      <c r="F553" t="s">
        <v>6433</v>
      </c>
      <c r="G553" t="s">
        <v>625</v>
      </c>
      <c r="H553" s="1">
        <v>101</v>
      </c>
      <c r="I553" s="1">
        <v>52</v>
      </c>
    </row>
    <row r="554" spans="1:9">
      <c r="A554" t="s">
        <v>943</v>
      </c>
      <c r="B554" t="s">
        <v>944</v>
      </c>
      <c r="C554" t="s">
        <v>945</v>
      </c>
      <c r="D554" t="s">
        <v>374</v>
      </c>
      <c r="E554" t="str">
        <f>"06604"</f>
        <v>06604</v>
      </c>
      <c r="F554" t="s">
        <v>946</v>
      </c>
      <c r="G554" t="s">
        <v>197</v>
      </c>
      <c r="H554" s="1">
        <v>173</v>
      </c>
      <c r="I554" s="1">
        <v>24</v>
      </c>
    </row>
    <row r="555" spans="1:9">
      <c r="A555" t="s">
        <v>1078</v>
      </c>
      <c r="B555" t="s">
        <v>1079</v>
      </c>
      <c r="C555" t="s">
        <v>450</v>
      </c>
      <c r="D555" t="s">
        <v>190</v>
      </c>
      <c r="E555" t="str">
        <f>"06905"</f>
        <v>06905</v>
      </c>
      <c r="F555" t="s">
        <v>1080</v>
      </c>
      <c r="G555" t="s">
        <v>1081</v>
      </c>
      <c r="H555" s="1">
        <v>218</v>
      </c>
      <c r="I555" s="1">
        <v>32</v>
      </c>
    </row>
    <row r="556" spans="1:9">
      <c r="A556" t="s">
        <v>1010</v>
      </c>
      <c r="B556" t="s">
        <v>1011</v>
      </c>
      <c r="C556" t="s">
        <v>1012</v>
      </c>
      <c r="D556" t="s">
        <v>951</v>
      </c>
      <c r="E556" t="s">
        <v>1013</v>
      </c>
      <c r="F556" t="s">
        <v>1014</v>
      </c>
      <c r="G556" t="s">
        <v>220</v>
      </c>
      <c r="H556" s="1">
        <v>88</v>
      </c>
      <c r="I556" s="1">
        <v>8</v>
      </c>
    </row>
    <row r="557" spans="1:9">
      <c r="A557" t="s">
        <v>445</v>
      </c>
      <c r="B557" t="s">
        <v>446</v>
      </c>
      <c r="C557" t="s">
        <v>447</v>
      </c>
      <c r="D557" t="s">
        <v>190</v>
      </c>
      <c r="E557" t="s">
        <v>448</v>
      </c>
      <c r="F557" t="s">
        <v>449</v>
      </c>
      <c r="G557" t="s">
        <v>160</v>
      </c>
      <c r="H557" s="1">
        <v>127</v>
      </c>
      <c r="I557" s="1">
        <v>24</v>
      </c>
    </row>
    <row r="558" spans="1:9">
      <c r="A558" t="s">
        <v>1839</v>
      </c>
      <c r="B558" t="s">
        <v>1840</v>
      </c>
      <c r="C558" t="s">
        <v>1841</v>
      </c>
      <c r="D558" t="s">
        <v>374</v>
      </c>
      <c r="E558" t="s">
        <v>1842</v>
      </c>
      <c r="F558" t="s">
        <v>1843</v>
      </c>
      <c r="G558" t="s">
        <v>197</v>
      </c>
      <c r="H558" s="1">
        <v>44</v>
      </c>
      <c r="I558" s="1">
        <v>24</v>
      </c>
    </row>
    <row r="559" spans="1:9">
      <c r="A559" t="s">
        <v>2081</v>
      </c>
      <c r="B559" t="s">
        <v>2082</v>
      </c>
      <c r="C559" t="s">
        <v>2083</v>
      </c>
      <c r="D559" t="s">
        <v>246</v>
      </c>
      <c r="E559" t="s">
        <v>2084</v>
      </c>
      <c r="F559" t="s">
        <v>2085</v>
      </c>
      <c r="G559" t="s">
        <v>197</v>
      </c>
      <c r="H559" s="1">
        <v>53</v>
      </c>
      <c r="I559" s="1">
        <v>53</v>
      </c>
    </row>
    <row r="560" spans="1:9">
      <c r="A560" t="s">
        <v>3958</v>
      </c>
      <c r="B560" t="s">
        <v>3959</v>
      </c>
      <c r="C560" t="s">
        <v>3960</v>
      </c>
      <c r="D560" t="s">
        <v>116</v>
      </c>
      <c r="E560" t="str">
        <f>"06106"</f>
        <v>06106</v>
      </c>
      <c r="F560" t="s">
        <v>3961</v>
      </c>
      <c r="G560" t="s">
        <v>197</v>
      </c>
      <c r="H560" s="1">
        <v>52</v>
      </c>
      <c r="I560" s="1">
        <v>32</v>
      </c>
    </row>
    <row r="561" spans="1:9">
      <c r="A561" t="s">
        <v>3372</v>
      </c>
      <c r="B561" t="s">
        <v>3373</v>
      </c>
      <c r="C561" t="s">
        <v>3374</v>
      </c>
      <c r="D561" t="s">
        <v>1768</v>
      </c>
      <c r="E561" t="str">
        <f>"06032"</f>
        <v>06032</v>
      </c>
      <c r="F561" t="s">
        <v>3375</v>
      </c>
      <c r="G561" t="s">
        <v>21</v>
      </c>
      <c r="H561" s="1">
        <v>138</v>
      </c>
      <c r="I561" s="1">
        <v>48</v>
      </c>
    </row>
    <row r="562" spans="1:9">
      <c r="A562" t="s">
        <v>3826</v>
      </c>
      <c r="B562" t="s">
        <v>3827</v>
      </c>
      <c r="C562" t="s">
        <v>3828</v>
      </c>
      <c r="D562" t="s">
        <v>967</v>
      </c>
      <c r="E562" t="s">
        <v>3829</v>
      </c>
      <c r="F562" t="s">
        <v>3830</v>
      </c>
      <c r="G562" t="s">
        <v>21</v>
      </c>
      <c r="H562" s="1">
        <v>192</v>
      </c>
      <c r="I562" s="1">
        <v>56</v>
      </c>
    </row>
    <row r="563" spans="1:9">
      <c r="A563" t="s">
        <v>4482</v>
      </c>
      <c r="B563" t="s">
        <v>4483</v>
      </c>
      <c r="C563" t="s">
        <v>4484</v>
      </c>
      <c r="D563" t="s">
        <v>1569</v>
      </c>
      <c r="E563" t="s">
        <v>1570</v>
      </c>
      <c r="F563" t="s">
        <v>4485</v>
      </c>
      <c r="G563" t="s">
        <v>21</v>
      </c>
      <c r="H563" s="1">
        <v>88</v>
      </c>
      <c r="I563" s="1" t="str">
        <f>"40"</f>
        <v>40</v>
      </c>
    </row>
    <row r="564" spans="1:9">
      <c r="A564" t="s">
        <v>2658</v>
      </c>
      <c r="B564" t="s">
        <v>2659</v>
      </c>
      <c r="C564" t="s">
        <v>2660</v>
      </c>
      <c r="D564" t="s">
        <v>116</v>
      </c>
      <c r="E564" t="str">
        <f>"06103"</f>
        <v>06103</v>
      </c>
      <c r="F564" t="s">
        <v>2661</v>
      </c>
      <c r="G564" t="s">
        <v>76</v>
      </c>
      <c r="H564" s="1" t="str">
        <f>"80"</f>
        <v>80</v>
      </c>
      <c r="I564" s="1">
        <v>55</v>
      </c>
    </row>
    <row r="565" spans="1:9">
      <c r="A565" t="s">
        <v>2287</v>
      </c>
      <c r="B565" t="s">
        <v>2288</v>
      </c>
      <c r="C565" t="s">
        <v>2289</v>
      </c>
      <c r="D565" t="s">
        <v>2290</v>
      </c>
      <c r="E565" t="s">
        <v>2291</v>
      </c>
      <c r="F565" t="s">
        <v>2292</v>
      </c>
      <c r="G565" t="s">
        <v>21</v>
      </c>
      <c r="H565" s="1">
        <v>52</v>
      </c>
      <c r="I565" s="1">
        <v>12</v>
      </c>
    </row>
    <row r="566" spans="1:9">
      <c r="A566" t="s">
        <v>2168</v>
      </c>
      <c r="B566" t="s">
        <v>2169</v>
      </c>
      <c r="C566" t="s">
        <v>2170</v>
      </c>
      <c r="D566" t="s">
        <v>1541</v>
      </c>
      <c r="E566" t="str">
        <f>"06795"</f>
        <v>06795</v>
      </c>
      <c r="F566" t="s">
        <v>2171</v>
      </c>
      <c r="G566" t="s">
        <v>82</v>
      </c>
      <c r="H566" s="1">
        <v>88</v>
      </c>
      <c r="I566" s="1" t="str">
        <f>"0"</f>
        <v>0</v>
      </c>
    </row>
    <row r="567" spans="1:9">
      <c r="A567" t="s">
        <v>667</v>
      </c>
      <c r="B567" t="s">
        <v>668</v>
      </c>
      <c r="C567" t="s">
        <v>669</v>
      </c>
      <c r="D567" t="s">
        <v>32</v>
      </c>
      <c r="E567" t="s">
        <v>670</v>
      </c>
      <c r="F567" t="s">
        <v>671</v>
      </c>
      <c r="G567" t="s">
        <v>179</v>
      </c>
      <c r="H567" s="1">
        <v>51</v>
      </c>
      <c r="I567" s="1" t="str">
        <f>"0"</f>
        <v>0</v>
      </c>
    </row>
    <row r="568" spans="1:9">
      <c r="A568" t="s">
        <v>6682</v>
      </c>
      <c r="B568" t="s">
        <v>6683</v>
      </c>
      <c r="C568" t="s">
        <v>6684</v>
      </c>
      <c r="D568" t="s">
        <v>190</v>
      </c>
      <c r="E568" t="s">
        <v>6685</v>
      </c>
      <c r="F568" t="s">
        <v>6686</v>
      </c>
      <c r="G568" t="s">
        <v>197</v>
      </c>
      <c r="H568" s="1">
        <v>12</v>
      </c>
      <c r="I568" s="1">
        <v>12</v>
      </c>
    </row>
    <row r="569" spans="1:9">
      <c r="A569" t="s">
        <v>6719</v>
      </c>
      <c r="B569" t="s">
        <v>6687</v>
      </c>
      <c r="C569" t="s">
        <v>6688</v>
      </c>
      <c r="D569" t="s">
        <v>190</v>
      </c>
      <c r="E569" t="s">
        <v>6689</v>
      </c>
      <c r="F569" t="s">
        <v>6686</v>
      </c>
      <c r="G569" t="s">
        <v>197</v>
      </c>
      <c r="H569" s="1" t="str">
        <f>"10"</f>
        <v>10</v>
      </c>
      <c r="I569" s="1" t="str">
        <f>"10"</f>
        <v>10</v>
      </c>
    </row>
    <row r="570" spans="1:9">
      <c r="A570" t="s">
        <v>4395</v>
      </c>
      <c r="B570" t="s">
        <v>4396</v>
      </c>
      <c r="C570" t="s">
        <v>4397</v>
      </c>
      <c r="D570" t="s">
        <v>327</v>
      </c>
      <c r="E570" t="str">
        <f>"06615"</f>
        <v>06615</v>
      </c>
      <c r="F570" t="s">
        <v>4398</v>
      </c>
      <c r="G570" t="s">
        <v>82</v>
      </c>
      <c r="H570" s="1">
        <v>17</v>
      </c>
      <c r="I570" s="1" t="str">
        <f>"0"</f>
        <v>0</v>
      </c>
    </row>
    <row r="571" spans="1:9">
      <c r="A571" t="s">
        <v>6164</v>
      </c>
      <c r="B571" t="s">
        <v>6165</v>
      </c>
      <c r="C571" t="s">
        <v>6166</v>
      </c>
      <c r="D571" t="s">
        <v>951</v>
      </c>
      <c r="E571" t="s">
        <v>6167</v>
      </c>
      <c r="F571" t="s">
        <v>6168</v>
      </c>
      <c r="G571" t="s">
        <v>21</v>
      </c>
      <c r="H571" s="1">
        <v>56</v>
      </c>
      <c r="I571" s="1">
        <v>31</v>
      </c>
    </row>
    <row r="572" spans="1:9">
      <c r="A572" t="s">
        <v>6154</v>
      </c>
      <c r="B572" t="s">
        <v>6155</v>
      </c>
      <c r="C572" t="s">
        <v>6156</v>
      </c>
      <c r="D572" t="s">
        <v>4979</v>
      </c>
      <c r="E572" t="s">
        <v>6157</v>
      </c>
      <c r="F572" t="s">
        <v>6158</v>
      </c>
      <c r="G572" t="s">
        <v>148</v>
      </c>
      <c r="H572" s="1" t="str">
        <f>"30"</f>
        <v>30</v>
      </c>
      <c r="I572" s="1" t="str">
        <f>"0"</f>
        <v>0</v>
      </c>
    </row>
    <row r="573" spans="1:9">
      <c r="A573" t="s">
        <v>2817</v>
      </c>
      <c r="B573" t="s">
        <v>2818</v>
      </c>
      <c r="C573" t="s">
        <v>2819</v>
      </c>
      <c r="D573" t="s">
        <v>1541</v>
      </c>
      <c r="E573" t="str">
        <f>"06795"</f>
        <v>06795</v>
      </c>
      <c r="F573" t="s">
        <v>2820</v>
      </c>
      <c r="G573" t="s">
        <v>1788</v>
      </c>
      <c r="H573" s="1">
        <v>59</v>
      </c>
      <c r="I573" s="1">
        <v>28</v>
      </c>
    </row>
    <row r="574" spans="1:9">
      <c r="A574" t="s">
        <v>107</v>
      </c>
      <c r="B574" t="s">
        <v>108</v>
      </c>
      <c r="C574" t="s">
        <v>109</v>
      </c>
      <c r="D574" t="s">
        <v>110</v>
      </c>
      <c r="E574" t="s">
        <v>111</v>
      </c>
      <c r="F574" t="s">
        <v>112</v>
      </c>
      <c r="G574" t="s">
        <v>89</v>
      </c>
      <c r="H574" s="1" t="str">
        <f>"20"</f>
        <v>20</v>
      </c>
      <c r="I574" s="1" t="str">
        <f>"0"</f>
        <v>0</v>
      </c>
    </row>
    <row r="575" spans="1:9">
      <c r="A575" t="s">
        <v>425</v>
      </c>
      <c r="B575" t="s">
        <v>426</v>
      </c>
      <c r="C575" t="s">
        <v>427</v>
      </c>
      <c r="D575" t="s">
        <v>428</v>
      </c>
      <c r="E575" t="s">
        <v>429</v>
      </c>
      <c r="F575" t="s">
        <v>430</v>
      </c>
      <c r="G575" t="s">
        <v>119</v>
      </c>
      <c r="H575" s="1">
        <v>25</v>
      </c>
      <c r="I575" s="1" t="str">
        <f>"0"</f>
        <v>0</v>
      </c>
    </row>
    <row r="576" spans="1:9">
      <c r="A576" t="s">
        <v>2923</v>
      </c>
      <c r="B576" t="s">
        <v>2924</v>
      </c>
      <c r="C576" t="s">
        <v>2925</v>
      </c>
      <c r="D576" t="s">
        <v>428</v>
      </c>
      <c r="E576" t="str">
        <f>"06757"</f>
        <v>06757</v>
      </c>
      <c r="F576" t="s">
        <v>2926</v>
      </c>
      <c r="G576" t="s">
        <v>197</v>
      </c>
      <c r="H576" s="1">
        <v>29</v>
      </c>
      <c r="I576" s="1">
        <v>16</v>
      </c>
    </row>
    <row r="577" spans="1:9">
      <c r="A577" t="s">
        <v>3399</v>
      </c>
      <c r="B577" t="s">
        <v>3400</v>
      </c>
      <c r="C577" t="s">
        <v>3401</v>
      </c>
      <c r="D577" t="s">
        <v>3402</v>
      </c>
      <c r="E577" t="s">
        <v>3403</v>
      </c>
      <c r="F577" t="s">
        <v>3404</v>
      </c>
      <c r="G577" t="s">
        <v>21</v>
      </c>
      <c r="H577" s="1">
        <v>95</v>
      </c>
      <c r="I577" s="1">
        <v>63</v>
      </c>
    </row>
    <row r="578" spans="1:9">
      <c r="A578" t="s">
        <v>2695</v>
      </c>
      <c r="B578" t="s">
        <v>2696</v>
      </c>
      <c r="C578" t="s">
        <v>2697</v>
      </c>
      <c r="D578" t="s">
        <v>66</v>
      </c>
      <c r="E578" t="str">
        <f>"06111"</f>
        <v>06111</v>
      </c>
      <c r="F578" t="s">
        <v>2698</v>
      </c>
      <c r="G578" t="s">
        <v>89</v>
      </c>
      <c r="H578" s="1">
        <v>96</v>
      </c>
      <c r="I578" s="1" t="str">
        <f>"0"</f>
        <v>0</v>
      </c>
    </row>
    <row r="579" spans="1:9">
      <c r="A579" t="s">
        <v>2746</v>
      </c>
      <c r="B579" t="s">
        <v>2747</v>
      </c>
      <c r="C579" t="s">
        <v>2748</v>
      </c>
      <c r="D579" t="s">
        <v>66</v>
      </c>
      <c r="E579" t="s">
        <v>2749</v>
      </c>
      <c r="F579" t="s">
        <v>2698</v>
      </c>
      <c r="G579" t="s">
        <v>21</v>
      </c>
      <c r="H579" s="1">
        <v>188</v>
      </c>
      <c r="I579" s="1">
        <v>97</v>
      </c>
    </row>
    <row r="580" spans="1:9">
      <c r="A580" t="s">
        <v>6382</v>
      </c>
      <c r="B580" t="s">
        <v>6383</v>
      </c>
      <c r="C580" t="s">
        <v>6384</v>
      </c>
      <c r="D580" t="s">
        <v>799</v>
      </c>
      <c r="E580" t="s">
        <v>6385</v>
      </c>
      <c r="F580" t="s">
        <v>6386</v>
      </c>
      <c r="G580" t="s">
        <v>21</v>
      </c>
      <c r="H580" s="1">
        <v>158</v>
      </c>
      <c r="I580" s="1">
        <v>48</v>
      </c>
    </row>
    <row r="581" spans="1:9">
      <c r="A581" t="s">
        <v>2871</v>
      </c>
      <c r="B581" t="s">
        <v>2872</v>
      </c>
      <c r="C581" t="s">
        <v>2873</v>
      </c>
      <c r="D581" t="s">
        <v>1352</v>
      </c>
      <c r="E581" t="s">
        <v>2874</v>
      </c>
      <c r="F581" t="s">
        <v>2875</v>
      </c>
      <c r="G581" t="s">
        <v>76</v>
      </c>
      <c r="H581" s="1">
        <v>156</v>
      </c>
      <c r="I581" s="1">
        <v>76</v>
      </c>
    </row>
    <row r="582" spans="1:9">
      <c r="A582" t="s">
        <v>2989</v>
      </c>
      <c r="B582" t="s">
        <v>2990</v>
      </c>
      <c r="C582" t="s">
        <v>2991</v>
      </c>
      <c r="D582" t="s">
        <v>1366</v>
      </c>
      <c r="E582" t="str">
        <f>"06483"</f>
        <v>06483</v>
      </c>
      <c r="F582" t="s">
        <v>2992</v>
      </c>
      <c r="G582" t="s">
        <v>160</v>
      </c>
      <c r="H582" s="1">
        <v>36</v>
      </c>
      <c r="I582" s="1">
        <v>12</v>
      </c>
    </row>
    <row r="583" spans="1:9">
      <c r="A583" t="s">
        <v>126</v>
      </c>
      <c r="B583" t="s">
        <v>127</v>
      </c>
      <c r="C583" t="s">
        <v>128</v>
      </c>
      <c r="D583" t="s">
        <v>129</v>
      </c>
      <c r="E583" t="str">
        <f>"06437"</f>
        <v>06437</v>
      </c>
      <c r="F583" t="s">
        <v>130</v>
      </c>
      <c r="G583" t="s">
        <v>89</v>
      </c>
      <c r="H583" s="1">
        <v>29</v>
      </c>
      <c r="I583" s="1" t="str">
        <f>"0"</f>
        <v>0</v>
      </c>
    </row>
    <row r="584" spans="1:9">
      <c r="A584" t="s">
        <v>3336</v>
      </c>
      <c r="B584" t="s">
        <v>3337</v>
      </c>
      <c r="C584" t="s">
        <v>3338</v>
      </c>
      <c r="D584" t="s">
        <v>201</v>
      </c>
      <c r="E584" t="str">
        <f>"06511"</f>
        <v>06511</v>
      </c>
      <c r="F584" t="s">
        <v>3339</v>
      </c>
      <c r="G584" t="s">
        <v>119</v>
      </c>
      <c r="H584" s="1">
        <v>43</v>
      </c>
      <c r="I584" s="1" t="str">
        <f>"0"</f>
        <v>0</v>
      </c>
    </row>
    <row r="585" spans="1:9">
      <c r="A585" t="s">
        <v>1912</v>
      </c>
      <c r="B585" t="s">
        <v>1913</v>
      </c>
      <c r="C585" t="s">
        <v>1914</v>
      </c>
      <c r="D585" t="s">
        <v>207</v>
      </c>
      <c r="E585" t="s">
        <v>1915</v>
      </c>
      <c r="F585" t="s">
        <v>1916</v>
      </c>
      <c r="G585" t="s">
        <v>89</v>
      </c>
      <c r="H585" s="1">
        <v>16</v>
      </c>
      <c r="I585" s="1" t="str">
        <f>"0"</f>
        <v>0</v>
      </c>
    </row>
    <row r="586" spans="1:9">
      <c r="A586" t="s">
        <v>5810</v>
      </c>
      <c r="B586" t="s">
        <v>5811</v>
      </c>
      <c r="C586" t="s">
        <v>5812</v>
      </c>
      <c r="D586" t="s">
        <v>700</v>
      </c>
      <c r="E586" t="s">
        <v>5813</v>
      </c>
      <c r="F586" t="s">
        <v>5814</v>
      </c>
      <c r="G586" t="s">
        <v>119</v>
      </c>
      <c r="H586" s="1">
        <v>51</v>
      </c>
      <c r="I586" s="1" t="str">
        <f>"0"</f>
        <v>0</v>
      </c>
    </row>
    <row r="587" spans="1:9">
      <c r="A587" t="s">
        <v>4413</v>
      </c>
      <c r="B587" t="s">
        <v>4414</v>
      </c>
      <c r="C587" t="s">
        <v>4415</v>
      </c>
      <c r="D587" t="s">
        <v>2365</v>
      </c>
      <c r="E587" t="str">
        <f>"06359"</f>
        <v>06359</v>
      </c>
      <c r="F587" t="s">
        <v>4416</v>
      </c>
      <c r="G587" t="s">
        <v>21</v>
      </c>
      <c r="H587" s="1">
        <v>88</v>
      </c>
      <c r="I587" s="1">
        <v>56</v>
      </c>
    </row>
    <row r="588" spans="1:9">
      <c r="A588" t="s">
        <v>3986</v>
      </c>
      <c r="B588" t="s">
        <v>3987</v>
      </c>
      <c r="C588" t="s">
        <v>3988</v>
      </c>
      <c r="D588" t="s">
        <v>380</v>
      </c>
      <c r="E588" t="str">
        <f>"06084"</f>
        <v>06084</v>
      </c>
      <c r="F588" t="s">
        <v>3989</v>
      </c>
      <c r="G588" t="s">
        <v>21</v>
      </c>
      <c r="H588" s="1">
        <v>92</v>
      </c>
      <c r="I588" s="1" t="str">
        <f>"40"</f>
        <v>40</v>
      </c>
    </row>
    <row r="589" spans="1:9">
      <c r="A589" t="s">
        <v>5979</v>
      </c>
      <c r="B589" t="s">
        <v>5980</v>
      </c>
      <c r="C589" t="s">
        <v>5981</v>
      </c>
      <c r="D589" t="s">
        <v>484</v>
      </c>
      <c r="E589" t="s">
        <v>5982</v>
      </c>
      <c r="F589" t="s">
        <v>5983</v>
      </c>
      <c r="G589" t="s">
        <v>1343</v>
      </c>
      <c r="H589" s="1">
        <v>75</v>
      </c>
      <c r="I589" s="1" t="str">
        <f>"0"</f>
        <v>0</v>
      </c>
    </row>
    <row r="590" spans="1:9">
      <c r="A590" t="s">
        <v>4857</v>
      </c>
      <c r="B590" t="s">
        <v>4858</v>
      </c>
      <c r="C590" t="s">
        <v>4859</v>
      </c>
      <c r="D590" t="s">
        <v>1201</v>
      </c>
      <c r="E590" t="str">
        <f>"06890"</f>
        <v>06890</v>
      </c>
      <c r="F590" t="s">
        <v>4860</v>
      </c>
      <c r="G590" t="s">
        <v>1343</v>
      </c>
      <c r="H590" s="1" t="str">
        <f>"50"</f>
        <v>50</v>
      </c>
      <c r="I590" s="1" t="str">
        <f>"0"</f>
        <v>0</v>
      </c>
    </row>
    <row r="591" spans="1:9">
      <c r="A591" t="s">
        <v>3796</v>
      </c>
      <c r="B591" t="s">
        <v>3797</v>
      </c>
      <c r="C591" t="s">
        <v>3798</v>
      </c>
      <c r="D591" t="s">
        <v>484</v>
      </c>
      <c r="E591" t="str">
        <f>"06824"</f>
        <v>06824</v>
      </c>
      <c r="F591" t="s">
        <v>3799</v>
      </c>
      <c r="G591" t="s">
        <v>82</v>
      </c>
      <c r="H591" s="1">
        <v>35</v>
      </c>
      <c r="I591" s="1" t="str">
        <f>"0"</f>
        <v>0</v>
      </c>
    </row>
    <row r="592" spans="1:9">
      <c r="A592" t="s">
        <v>3785</v>
      </c>
      <c r="B592" t="s">
        <v>3786</v>
      </c>
      <c r="C592" t="s">
        <v>3787</v>
      </c>
      <c r="D592" t="s">
        <v>459</v>
      </c>
      <c r="E592" t="str">
        <f>"06492"</f>
        <v>06492</v>
      </c>
      <c r="F592" t="s">
        <v>3788</v>
      </c>
      <c r="G592" t="s">
        <v>21</v>
      </c>
      <c r="H592" s="1">
        <v>167</v>
      </c>
      <c r="I592" s="1">
        <v>84</v>
      </c>
    </row>
    <row r="593" spans="1:9">
      <c r="A593" t="s">
        <v>2387</v>
      </c>
      <c r="B593" t="s">
        <v>2388</v>
      </c>
      <c r="C593" t="s">
        <v>2389</v>
      </c>
      <c r="D593" t="s">
        <v>391</v>
      </c>
      <c r="E593" t="s">
        <v>2390</v>
      </c>
      <c r="F593" t="s">
        <v>2391</v>
      </c>
      <c r="G593" t="s">
        <v>21</v>
      </c>
      <c r="H593" s="1">
        <v>135</v>
      </c>
      <c r="I593" s="1">
        <v>45</v>
      </c>
    </row>
    <row r="594" spans="1:9">
      <c r="A594" t="s">
        <v>2861</v>
      </c>
      <c r="B594" t="s">
        <v>2862</v>
      </c>
      <c r="C594" t="s">
        <v>2863</v>
      </c>
      <c r="D594" t="s">
        <v>484</v>
      </c>
      <c r="E594" t="s">
        <v>2864</v>
      </c>
      <c r="F594" t="s">
        <v>2865</v>
      </c>
      <c r="G594" t="s">
        <v>82</v>
      </c>
      <c r="H594" s="1" t="str">
        <f>"40"</f>
        <v>40</v>
      </c>
      <c r="I594" s="1" t="str">
        <f>"0"</f>
        <v>0</v>
      </c>
    </row>
    <row r="595" spans="1:9">
      <c r="A595" t="s">
        <v>5023</v>
      </c>
      <c r="B595" t="s">
        <v>5024</v>
      </c>
      <c r="C595" t="s">
        <v>5025</v>
      </c>
      <c r="D595" t="s">
        <v>979</v>
      </c>
      <c r="E595" t="str">
        <f>"06484"</f>
        <v>06484</v>
      </c>
      <c r="F595" t="s">
        <v>5026</v>
      </c>
      <c r="G595" t="s">
        <v>119</v>
      </c>
      <c r="H595" s="1">
        <v>25</v>
      </c>
      <c r="I595" s="1" t="str">
        <f>"0"</f>
        <v>0</v>
      </c>
    </row>
    <row r="596" spans="1:9">
      <c r="A596" t="s">
        <v>2750</v>
      </c>
      <c r="B596" t="s">
        <v>2751</v>
      </c>
      <c r="C596" t="s">
        <v>2752</v>
      </c>
      <c r="D596" t="s">
        <v>700</v>
      </c>
      <c r="E596" t="str">
        <f>"06516"</f>
        <v>06516</v>
      </c>
      <c r="F596" t="s">
        <v>2753</v>
      </c>
      <c r="G596" t="s">
        <v>625</v>
      </c>
      <c r="H596" s="1">
        <v>53</v>
      </c>
      <c r="I596" s="1">
        <v>8</v>
      </c>
    </row>
    <row r="597" spans="1:9">
      <c r="A597" t="s">
        <v>6324</v>
      </c>
      <c r="B597" t="s">
        <v>6325</v>
      </c>
      <c r="C597" t="s">
        <v>6326</v>
      </c>
      <c r="D597" t="s">
        <v>1366</v>
      </c>
      <c r="E597" t="s">
        <v>6327</v>
      </c>
      <c r="F597" t="s">
        <v>6328</v>
      </c>
      <c r="G597" t="s">
        <v>89</v>
      </c>
      <c r="H597" s="1">
        <v>32</v>
      </c>
    </row>
    <row r="598" spans="1:9">
      <c r="A598" t="s">
        <v>3643</v>
      </c>
      <c r="B598" t="s">
        <v>3644</v>
      </c>
      <c r="C598" t="s">
        <v>3645</v>
      </c>
      <c r="D598" t="s">
        <v>1631</v>
      </c>
      <c r="E598" t="str">
        <f>"06513"</f>
        <v>06513</v>
      </c>
      <c r="F598" t="s">
        <v>3646</v>
      </c>
      <c r="G598" t="s">
        <v>1724</v>
      </c>
      <c r="H598" s="1">
        <v>42</v>
      </c>
      <c r="I598" s="1">
        <v>21</v>
      </c>
    </row>
    <row r="599" spans="1:9">
      <c r="A599" t="s">
        <v>2984</v>
      </c>
      <c r="B599" t="s">
        <v>2985</v>
      </c>
      <c r="C599" t="s">
        <v>2986</v>
      </c>
      <c r="D599" t="s">
        <v>1768</v>
      </c>
      <c r="E599" t="s">
        <v>2987</v>
      </c>
      <c r="F599" t="s">
        <v>2988</v>
      </c>
      <c r="G599" t="s">
        <v>119</v>
      </c>
      <c r="H599" s="1">
        <v>18</v>
      </c>
      <c r="I599" s="1" t="str">
        <f>"0"</f>
        <v>0</v>
      </c>
    </row>
    <row r="600" spans="1:9">
      <c r="A600" t="s">
        <v>2190</v>
      </c>
      <c r="B600" t="s">
        <v>2191</v>
      </c>
      <c r="C600" t="s">
        <v>2192</v>
      </c>
      <c r="D600" t="s">
        <v>246</v>
      </c>
      <c r="E600" t="s">
        <v>2193</v>
      </c>
      <c r="F600" t="s">
        <v>2194</v>
      </c>
      <c r="G600" t="s">
        <v>89</v>
      </c>
      <c r="H600" s="1" t="str">
        <f>"30"</f>
        <v>30</v>
      </c>
      <c r="I600" s="1" t="str">
        <f>"0"</f>
        <v>0</v>
      </c>
    </row>
    <row r="601" spans="1:9">
      <c r="A601" t="s">
        <v>6604</v>
      </c>
      <c r="B601" t="s">
        <v>6605</v>
      </c>
      <c r="C601" t="s">
        <v>6606</v>
      </c>
      <c r="D601" t="s">
        <v>614</v>
      </c>
      <c r="E601" t="str">
        <f>"06035"</f>
        <v>06035</v>
      </c>
      <c r="F601" t="s">
        <v>6607</v>
      </c>
      <c r="G601" t="s">
        <v>106</v>
      </c>
      <c r="H601" s="1">
        <v>12</v>
      </c>
      <c r="I601" s="1">
        <v>12</v>
      </c>
    </row>
    <row r="602" spans="1:9">
      <c r="A602" t="s">
        <v>3195</v>
      </c>
      <c r="B602" t="s">
        <v>3196</v>
      </c>
      <c r="C602" t="s">
        <v>3197</v>
      </c>
      <c r="D602" t="s">
        <v>2835</v>
      </c>
      <c r="E602" t="s">
        <v>2836</v>
      </c>
      <c r="F602" t="s">
        <v>3198</v>
      </c>
      <c r="G602" t="s">
        <v>21</v>
      </c>
      <c r="H602" s="1">
        <v>16</v>
      </c>
      <c r="I602" s="1">
        <v>12</v>
      </c>
    </row>
    <row r="603" spans="1:9">
      <c r="A603" t="s">
        <v>3450</v>
      </c>
      <c r="B603" t="s">
        <v>3451</v>
      </c>
      <c r="C603" t="s">
        <v>3452</v>
      </c>
      <c r="D603" t="s">
        <v>979</v>
      </c>
      <c r="E603" t="str">
        <f>"06484"</f>
        <v>06484</v>
      </c>
      <c r="F603" t="s">
        <v>3453</v>
      </c>
      <c r="G603" t="s">
        <v>21</v>
      </c>
      <c r="H603" s="1">
        <v>42</v>
      </c>
      <c r="I603" s="1">
        <v>16</v>
      </c>
    </row>
    <row r="604" spans="1:9">
      <c r="A604" t="s">
        <v>3822</v>
      </c>
      <c r="B604" t="s">
        <v>3823</v>
      </c>
      <c r="C604" t="s">
        <v>3824</v>
      </c>
      <c r="D604" t="s">
        <v>979</v>
      </c>
      <c r="E604" t="str">
        <f>"06484"</f>
        <v>06484</v>
      </c>
      <c r="F604" t="s">
        <v>3825</v>
      </c>
      <c r="G604" t="s">
        <v>76</v>
      </c>
      <c r="H604" s="1">
        <v>44</v>
      </c>
      <c r="I604" s="1">
        <v>16</v>
      </c>
    </row>
    <row r="605" spans="1:9">
      <c r="A605" t="s">
        <v>5495</v>
      </c>
      <c r="B605" t="s">
        <v>5496</v>
      </c>
      <c r="C605" t="s">
        <v>5497</v>
      </c>
      <c r="D605" t="s">
        <v>1335</v>
      </c>
      <c r="E605" t="s">
        <v>5498</v>
      </c>
      <c r="F605" t="s">
        <v>5499</v>
      </c>
      <c r="G605" t="s">
        <v>21</v>
      </c>
      <c r="H605" s="1">
        <v>108</v>
      </c>
      <c r="I605" s="1">
        <v>48</v>
      </c>
    </row>
    <row r="606" spans="1:9">
      <c r="A606" t="s">
        <v>3312</v>
      </c>
      <c r="B606" t="s">
        <v>3313</v>
      </c>
      <c r="C606" t="s">
        <v>3314</v>
      </c>
      <c r="D606" t="s">
        <v>1538</v>
      </c>
      <c r="E606" t="s">
        <v>3315</v>
      </c>
      <c r="F606" t="s">
        <v>3316</v>
      </c>
      <c r="G606" t="s">
        <v>21</v>
      </c>
      <c r="H606" s="1">
        <v>162</v>
      </c>
      <c r="I606" s="1">
        <v>56</v>
      </c>
    </row>
    <row r="607" spans="1:9">
      <c r="A607" t="s">
        <v>4222</v>
      </c>
      <c r="B607" t="s">
        <v>4223</v>
      </c>
      <c r="C607" t="s">
        <v>4224</v>
      </c>
      <c r="D607" t="s">
        <v>93</v>
      </c>
      <c r="E607" t="s">
        <v>4225</v>
      </c>
      <c r="F607" t="s">
        <v>4226</v>
      </c>
      <c r="G607" t="s">
        <v>21</v>
      </c>
      <c r="H607" s="1">
        <v>99</v>
      </c>
      <c r="I607" s="1" t="str">
        <f>"40"</f>
        <v>40</v>
      </c>
    </row>
    <row r="608" spans="1:9">
      <c r="A608" t="s">
        <v>2927</v>
      </c>
      <c r="B608" t="s">
        <v>2928</v>
      </c>
      <c r="C608" t="s">
        <v>2929</v>
      </c>
      <c r="D608" t="s">
        <v>619</v>
      </c>
      <c r="E608" t="s">
        <v>2930</v>
      </c>
      <c r="F608" t="s">
        <v>2931</v>
      </c>
      <c r="G608" t="s">
        <v>82</v>
      </c>
      <c r="H608" s="1" t="str">
        <f>"80"</f>
        <v>80</v>
      </c>
      <c r="I608" s="1" t="str">
        <f>"0"</f>
        <v>0</v>
      </c>
    </row>
    <row r="609" spans="1:9">
      <c r="A609" t="s">
        <v>4363</v>
      </c>
      <c r="B609" t="s">
        <v>4364</v>
      </c>
      <c r="C609" t="s">
        <v>4365</v>
      </c>
      <c r="D609" t="s">
        <v>799</v>
      </c>
      <c r="E609" t="s">
        <v>4366</v>
      </c>
      <c r="F609" t="s">
        <v>4367</v>
      </c>
      <c r="G609" t="s">
        <v>89</v>
      </c>
      <c r="H609" s="1">
        <v>14</v>
      </c>
      <c r="I609" s="1" t="str">
        <f>"0"</f>
        <v>0</v>
      </c>
    </row>
    <row r="610" spans="1:9">
      <c r="A610" t="s">
        <v>2691</v>
      </c>
      <c r="B610" t="s">
        <v>2692</v>
      </c>
      <c r="C610" t="s">
        <v>2693</v>
      </c>
      <c r="D610" t="s">
        <v>123</v>
      </c>
      <c r="E610" t="str">
        <f>"06457"</f>
        <v>06457</v>
      </c>
      <c r="F610" t="s">
        <v>2694</v>
      </c>
      <c r="G610" t="s">
        <v>28</v>
      </c>
      <c r="H610" s="1" t="str">
        <f>"50"</f>
        <v>50</v>
      </c>
      <c r="I610" s="1" t="str">
        <f>"0"</f>
        <v>0</v>
      </c>
    </row>
    <row r="611" spans="1:9">
      <c r="A611" t="s">
        <v>1273</v>
      </c>
      <c r="B611" t="s">
        <v>1274</v>
      </c>
      <c r="C611" t="s">
        <v>1275</v>
      </c>
      <c r="D611" t="s">
        <v>123</v>
      </c>
      <c r="E611" t="s">
        <v>1276</v>
      </c>
      <c r="F611" t="s">
        <v>1277</v>
      </c>
      <c r="G611" t="s">
        <v>82</v>
      </c>
      <c r="H611" s="1" t="str">
        <f>"50"</f>
        <v>50</v>
      </c>
      <c r="I611" s="1" t="str">
        <f>"0"</f>
        <v>0</v>
      </c>
    </row>
    <row r="612" spans="1:9">
      <c r="A612" t="s">
        <v>5629</v>
      </c>
      <c r="B612" t="s">
        <v>5630</v>
      </c>
      <c r="C612" t="s">
        <v>5631</v>
      </c>
      <c r="D612" t="s">
        <v>3344</v>
      </c>
      <c r="E612" t="s">
        <v>5632</v>
      </c>
      <c r="F612" t="s">
        <v>5633</v>
      </c>
      <c r="G612" t="s">
        <v>5634</v>
      </c>
      <c r="H612" s="1" t="str">
        <f>"60"</f>
        <v>60</v>
      </c>
    </row>
    <row r="613" spans="1:9">
      <c r="A613" t="s">
        <v>1561</v>
      </c>
      <c r="B613" t="s">
        <v>1562</v>
      </c>
      <c r="C613" t="s">
        <v>1563</v>
      </c>
      <c r="D613" t="s">
        <v>103</v>
      </c>
      <c r="E613" t="s">
        <v>1564</v>
      </c>
      <c r="F613" t="s">
        <v>1565</v>
      </c>
      <c r="G613" t="s">
        <v>179</v>
      </c>
      <c r="H613" s="1" t="str">
        <f>"130"</f>
        <v>130</v>
      </c>
      <c r="I613" s="1" t="str">
        <f>"0"</f>
        <v>0</v>
      </c>
    </row>
    <row r="614" spans="1:9">
      <c r="A614" t="s">
        <v>1969</v>
      </c>
      <c r="B614" t="s">
        <v>1970</v>
      </c>
      <c r="C614" t="s">
        <v>1971</v>
      </c>
      <c r="D614" t="s">
        <v>123</v>
      </c>
      <c r="E614" t="s">
        <v>1972</v>
      </c>
      <c r="F614" t="s">
        <v>1973</v>
      </c>
      <c r="G614" t="s">
        <v>472</v>
      </c>
      <c r="H614" s="1" t="str">
        <f>"50"</f>
        <v>50</v>
      </c>
      <c r="I614" s="1" t="str">
        <f>"0"</f>
        <v>0</v>
      </c>
    </row>
    <row r="615" spans="1:9">
      <c r="A615" t="s">
        <v>1278</v>
      </c>
      <c r="B615" t="s">
        <v>1279</v>
      </c>
      <c r="C615" t="s">
        <v>1280</v>
      </c>
      <c r="D615" t="s">
        <v>123</v>
      </c>
      <c r="E615" t="s">
        <v>1281</v>
      </c>
      <c r="F615" t="s">
        <v>1282</v>
      </c>
      <c r="G615" t="s">
        <v>82</v>
      </c>
      <c r="H615" s="1" t="str">
        <f>"50"</f>
        <v>50</v>
      </c>
      <c r="I615" s="1" t="str">
        <f>"0"</f>
        <v>0</v>
      </c>
    </row>
    <row r="616" spans="1:9">
      <c r="A616" t="s">
        <v>2298</v>
      </c>
      <c r="B616" t="s">
        <v>2299</v>
      </c>
      <c r="C616" t="s">
        <v>2300</v>
      </c>
      <c r="D616" t="s">
        <v>123</v>
      </c>
      <c r="E616" t="s">
        <v>2301</v>
      </c>
      <c r="F616" t="s">
        <v>2302</v>
      </c>
      <c r="G616" t="s">
        <v>657</v>
      </c>
      <c r="H616" s="1" t="str">
        <f>"50"</f>
        <v>50</v>
      </c>
      <c r="I616" s="1" t="str">
        <f>"0"</f>
        <v>0</v>
      </c>
    </row>
    <row r="617" spans="1:9">
      <c r="A617" t="s">
        <v>2546</v>
      </c>
      <c r="B617" t="s">
        <v>2547</v>
      </c>
      <c r="C617" t="s">
        <v>2548</v>
      </c>
      <c r="D617" t="s">
        <v>123</v>
      </c>
      <c r="E617" t="s">
        <v>2549</v>
      </c>
      <c r="F617" t="s">
        <v>2550</v>
      </c>
      <c r="G617" t="s">
        <v>82</v>
      </c>
      <c r="H617" s="1" t="str">
        <f>"50"</f>
        <v>50</v>
      </c>
      <c r="I617" s="1" t="str">
        <f>"0"</f>
        <v>0</v>
      </c>
    </row>
    <row r="618" spans="1:9">
      <c r="A618" t="s">
        <v>4105</v>
      </c>
      <c r="B618" t="s">
        <v>4106</v>
      </c>
      <c r="C618" t="s">
        <v>4107</v>
      </c>
      <c r="D618" t="s">
        <v>103</v>
      </c>
      <c r="E618" t="str">
        <f>"06416"</f>
        <v>06416</v>
      </c>
      <c r="F618" t="s">
        <v>4108</v>
      </c>
      <c r="G618" t="s">
        <v>4109</v>
      </c>
      <c r="H618" s="1">
        <v>87</v>
      </c>
      <c r="I618" s="1" t="str">
        <f>"0"</f>
        <v>0</v>
      </c>
    </row>
    <row r="619" spans="1:9">
      <c r="A619" t="s">
        <v>2880</v>
      </c>
      <c r="B619" t="s">
        <v>2881</v>
      </c>
      <c r="C619" t="s">
        <v>2882</v>
      </c>
      <c r="D619" t="s">
        <v>123</v>
      </c>
      <c r="E619" t="s">
        <v>2883</v>
      </c>
      <c r="F619" t="s">
        <v>2884</v>
      </c>
      <c r="G619" t="s">
        <v>82</v>
      </c>
      <c r="H619" s="1" t="str">
        <f>"50"</f>
        <v>50</v>
      </c>
      <c r="I619" s="1" t="str">
        <f>"0"</f>
        <v>0</v>
      </c>
    </row>
    <row r="620" spans="1:9">
      <c r="A620" t="s">
        <v>2807</v>
      </c>
      <c r="B620" t="s">
        <v>2808</v>
      </c>
      <c r="C620" t="s">
        <v>2809</v>
      </c>
      <c r="D620" t="s">
        <v>123</v>
      </c>
      <c r="E620" t="s">
        <v>2810</v>
      </c>
      <c r="F620" t="s">
        <v>2811</v>
      </c>
      <c r="G620" t="s">
        <v>82</v>
      </c>
      <c r="H620" s="1" t="str">
        <f>"50"</f>
        <v>50</v>
      </c>
      <c r="I620" s="1" t="str">
        <f>"0"</f>
        <v>0</v>
      </c>
    </row>
    <row r="621" spans="1:9">
      <c r="A621" t="s">
        <v>2500</v>
      </c>
      <c r="B621" t="s">
        <v>2501</v>
      </c>
      <c r="C621" t="s">
        <v>602</v>
      </c>
      <c r="D621" t="s">
        <v>56</v>
      </c>
      <c r="E621" t="s">
        <v>2502</v>
      </c>
      <c r="F621" t="s">
        <v>2503</v>
      </c>
      <c r="G621" t="s">
        <v>82</v>
      </c>
      <c r="H621" s="1" t="str">
        <f>"50"</f>
        <v>50</v>
      </c>
      <c r="I621" s="1" t="str">
        <f>"0"</f>
        <v>0</v>
      </c>
    </row>
    <row r="622" spans="1:9">
      <c r="A622" t="s">
        <v>3918</v>
      </c>
      <c r="B622" t="s">
        <v>3919</v>
      </c>
      <c r="C622" t="s">
        <v>3920</v>
      </c>
      <c r="D622" t="s">
        <v>799</v>
      </c>
      <c r="E622" t="str">
        <f>"06067"</f>
        <v>06067</v>
      </c>
      <c r="F622" t="s">
        <v>3921</v>
      </c>
      <c r="G622" t="s">
        <v>21</v>
      </c>
      <c r="H622" s="1">
        <v>48</v>
      </c>
      <c r="I622" s="1">
        <v>16</v>
      </c>
    </row>
    <row r="623" spans="1:9">
      <c r="A623" t="s">
        <v>2293</v>
      </c>
      <c r="B623" t="s">
        <v>2294</v>
      </c>
      <c r="C623" t="s">
        <v>2295</v>
      </c>
      <c r="D623" t="s">
        <v>1130</v>
      </c>
      <c r="E623" t="s">
        <v>2296</v>
      </c>
      <c r="F623" t="s">
        <v>2297</v>
      </c>
      <c r="G623" t="s">
        <v>82</v>
      </c>
      <c r="H623" s="1" t="str">
        <f>"20"</f>
        <v>20</v>
      </c>
      <c r="I623" s="1" t="str">
        <f>"0"</f>
        <v>0</v>
      </c>
    </row>
    <row r="624" spans="1:9">
      <c r="A624" t="s">
        <v>2866</v>
      </c>
      <c r="B624" t="s">
        <v>2867</v>
      </c>
      <c r="C624" t="s">
        <v>2868</v>
      </c>
      <c r="D624" t="s">
        <v>1130</v>
      </c>
      <c r="E624" t="s">
        <v>2869</v>
      </c>
      <c r="F624" t="s">
        <v>2870</v>
      </c>
      <c r="G624" t="s">
        <v>21</v>
      </c>
      <c r="H624" s="1">
        <v>128</v>
      </c>
      <c r="I624" s="1">
        <v>24</v>
      </c>
    </row>
    <row r="625" spans="1:9">
      <c r="A625" t="s">
        <v>2847</v>
      </c>
      <c r="B625" t="s">
        <v>2848</v>
      </c>
      <c r="C625" t="s">
        <v>2849</v>
      </c>
      <c r="D625" t="s">
        <v>484</v>
      </c>
      <c r="E625" t="s">
        <v>2850</v>
      </c>
      <c r="F625" t="s">
        <v>2851</v>
      </c>
      <c r="G625" t="s">
        <v>82</v>
      </c>
      <c r="H625" s="1">
        <v>35</v>
      </c>
      <c r="I625" s="1" t="str">
        <f>"0"</f>
        <v>0</v>
      </c>
    </row>
    <row r="626" spans="1:9">
      <c r="A626" t="s">
        <v>3841</v>
      </c>
      <c r="B626" t="s">
        <v>3842</v>
      </c>
      <c r="C626" t="s">
        <v>3843</v>
      </c>
      <c r="D626" t="s">
        <v>484</v>
      </c>
      <c r="E626" t="str">
        <f>"06824"</f>
        <v>06824</v>
      </c>
      <c r="F626" t="s">
        <v>3844</v>
      </c>
      <c r="G626" t="s">
        <v>1343</v>
      </c>
      <c r="H626" s="1" t="str">
        <f>"40"</f>
        <v>40</v>
      </c>
      <c r="I626" s="1" t="str">
        <f>"0"</f>
        <v>0</v>
      </c>
    </row>
    <row r="627" spans="1:9">
      <c r="A627" t="s">
        <v>3036</v>
      </c>
      <c r="B627" t="s">
        <v>3037</v>
      </c>
      <c r="C627" t="s">
        <v>3038</v>
      </c>
      <c r="D627" t="s">
        <v>484</v>
      </c>
      <c r="E627" t="str">
        <f>"06824"</f>
        <v>06824</v>
      </c>
      <c r="F627" t="s">
        <v>3039</v>
      </c>
      <c r="G627" t="s">
        <v>82</v>
      </c>
      <c r="H627" s="1" t="str">
        <f>"40"</f>
        <v>40</v>
      </c>
      <c r="I627" s="1" t="str">
        <f>"0"</f>
        <v>0</v>
      </c>
    </row>
    <row r="628" spans="1:9">
      <c r="A628" t="s">
        <v>3362</v>
      </c>
      <c r="B628" t="s">
        <v>3363</v>
      </c>
      <c r="C628" t="s">
        <v>3364</v>
      </c>
      <c r="D628" t="s">
        <v>73</v>
      </c>
      <c r="E628" t="s">
        <v>3365</v>
      </c>
      <c r="F628" t="s">
        <v>3366</v>
      </c>
      <c r="G628" t="s">
        <v>21</v>
      </c>
      <c r="H628" s="1">
        <v>61</v>
      </c>
      <c r="I628" s="1">
        <v>32</v>
      </c>
    </row>
    <row r="629" spans="1:9">
      <c r="A629" t="s">
        <v>5834</v>
      </c>
      <c r="B629" t="s">
        <v>5835</v>
      </c>
      <c r="C629" t="s">
        <v>5836</v>
      </c>
      <c r="D629" t="s">
        <v>979</v>
      </c>
      <c r="E629" t="s">
        <v>5837</v>
      </c>
      <c r="F629" t="s">
        <v>5838</v>
      </c>
      <c r="G629" t="s">
        <v>1911</v>
      </c>
      <c r="H629" s="1">
        <v>74</v>
      </c>
      <c r="I629" s="1" t="str">
        <f>"0"</f>
        <v>0</v>
      </c>
    </row>
    <row r="630" spans="1:9">
      <c r="A630" t="s">
        <v>4986</v>
      </c>
      <c r="B630" t="s">
        <v>4987</v>
      </c>
      <c r="C630" t="s">
        <v>4988</v>
      </c>
      <c r="D630" t="s">
        <v>459</v>
      </c>
      <c r="E630" t="s">
        <v>4989</v>
      </c>
      <c r="F630" t="s">
        <v>4990</v>
      </c>
      <c r="G630" t="s">
        <v>21</v>
      </c>
      <c r="H630" s="1">
        <v>48</v>
      </c>
      <c r="I630" s="1">
        <v>28</v>
      </c>
    </row>
    <row r="631" spans="1:9">
      <c r="A631" t="s">
        <v>5694</v>
      </c>
      <c r="B631" t="s">
        <v>5695</v>
      </c>
      <c r="C631" t="s">
        <v>5696</v>
      </c>
      <c r="D631" t="s">
        <v>1541</v>
      </c>
      <c r="E631" t="s">
        <v>5697</v>
      </c>
      <c r="F631" t="s">
        <v>5698</v>
      </c>
      <c r="G631" t="s">
        <v>21</v>
      </c>
      <c r="H631" s="1">
        <v>32</v>
      </c>
      <c r="I631" s="1">
        <v>16</v>
      </c>
    </row>
    <row r="632" spans="1:9">
      <c r="A632" t="s">
        <v>5251</v>
      </c>
      <c r="B632" t="s">
        <v>5252</v>
      </c>
      <c r="C632" t="s">
        <v>5253</v>
      </c>
      <c r="D632" t="s">
        <v>5254</v>
      </c>
      <c r="E632" t="s">
        <v>5255</v>
      </c>
      <c r="F632" t="s">
        <v>5256</v>
      </c>
      <c r="G632" t="s">
        <v>89</v>
      </c>
      <c r="H632" s="1">
        <v>16</v>
      </c>
      <c r="I632" s="1" t="str">
        <f>"0"</f>
        <v>0</v>
      </c>
    </row>
    <row r="633" spans="1:9">
      <c r="A633" t="s">
        <v>954</v>
      </c>
      <c r="B633" t="s">
        <v>955</v>
      </c>
      <c r="C633" t="s">
        <v>956</v>
      </c>
      <c r="D633" t="s">
        <v>957</v>
      </c>
      <c r="E633" t="str">
        <f>"06419"</f>
        <v>06419</v>
      </c>
      <c r="F633" t="s">
        <v>958</v>
      </c>
      <c r="G633" t="s">
        <v>89</v>
      </c>
      <c r="H633" s="1">
        <v>32</v>
      </c>
      <c r="I633" s="1" t="str">
        <f>"0"</f>
        <v>0</v>
      </c>
    </row>
    <row r="634" spans="1:9">
      <c r="A634" t="s">
        <v>2378</v>
      </c>
      <c r="B634" t="s">
        <v>2379</v>
      </c>
      <c r="C634" t="s">
        <v>2380</v>
      </c>
      <c r="D634" t="s">
        <v>641</v>
      </c>
      <c r="E634" t="s">
        <v>2381</v>
      </c>
      <c r="F634" t="s">
        <v>2382</v>
      </c>
      <c r="G634" t="s">
        <v>625</v>
      </c>
      <c r="H634" s="1">
        <v>54</v>
      </c>
      <c r="I634" s="1">
        <v>24</v>
      </c>
    </row>
    <row r="635" spans="1:9">
      <c r="A635" t="s">
        <v>226</v>
      </c>
      <c r="B635" t="s">
        <v>227</v>
      </c>
      <c r="C635" t="s">
        <v>228</v>
      </c>
      <c r="D635" t="s">
        <v>229</v>
      </c>
      <c r="E635" t="s">
        <v>230</v>
      </c>
      <c r="F635" t="s">
        <v>231</v>
      </c>
      <c r="G635" t="s">
        <v>21</v>
      </c>
      <c r="H635" s="1">
        <v>79</v>
      </c>
      <c r="I635" s="1">
        <v>32</v>
      </c>
    </row>
    <row r="636" spans="1:9">
      <c r="A636" t="s">
        <v>1796</v>
      </c>
      <c r="B636" t="s">
        <v>1797</v>
      </c>
      <c r="C636" t="s">
        <v>1798</v>
      </c>
      <c r="D636" t="s">
        <v>1799</v>
      </c>
      <c r="E636" t="str">
        <f>"06469"</f>
        <v>06469</v>
      </c>
      <c r="F636" t="s">
        <v>1800</v>
      </c>
      <c r="G636" t="s">
        <v>106</v>
      </c>
      <c r="H636" s="1" t="str">
        <f>"100"</f>
        <v>100</v>
      </c>
      <c r="I636" s="1">
        <v>28</v>
      </c>
    </row>
    <row r="637" spans="1:9">
      <c r="A637" t="s">
        <v>51</v>
      </c>
      <c r="B637" t="s">
        <v>52</v>
      </c>
      <c r="C637" t="s">
        <v>53</v>
      </c>
      <c r="D637" t="s">
        <v>54</v>
      </c>
      <c r="E637" t="str">
        <f>"06033"</f>
        <v>06033</v>
      </c>
      <c r="F637" t="s">
        <v>55</v>
      </c>
      <c r="G637" t="s">
        <v>21</v>
      </c>
      <c r="H637" s="1" t="str">
        <f>"80"</f>
        <v>80</v>
      </c>
      <c r="I637" s="1" t="str">
        <f>"40"</f>
        <v>40</v>
      </c>
    </row>
    <row r="638" spans="1:9">
      <c r="A638" t="s">
        <v>462</v>
      </c>
      <c r="B638" t="s">
        <v>463</v>
      </c>
      <c r="C638" t="s">
        <v>464</v>
      </c>
      <c r="D638" t="s">
        <v>465</v>
      </c>
      <c r="E638" t="str">
        <f>"06426"</f>
        <v>06426</v>
      </c>
      <c r="F638" t="s">
        <v>466</v>
      </c>
      <c r="G638" t="s">
        <v>21</v>
      </c>
      <c r="H638" s="1">
        <v>76</v>
      </c>
      <c r="I638" s="1">
        <v>36</v>
      </c>
    </row>
    <row r="639" spans="1:9">
      <c r="A639" t="s">
        <v>1548</v>
      </c>
      <c r="B639" t="s">
        <v>1549</v>
      </c>
      <c r="C639" t="s">
        <v>1550</v>
      </c>
      <c r="D639" t="s">
        <v>250</v>
      </c>
      <c r="E639" t="s">
        <v>1551</v>
      </c>
      <c r="F639" t="s">
        <v>1552</v>
      </c>
      <c r="G639" t="s">
        <v>21</v>
      </c>
      <c r="H639" s="1" t="str">
        <f>"120"</f>
        <v>120</v>
      </c>
      <c r="I639" s="1" t="str">
        <f>"40"</f>
        <v>40</v>
      </c>
    </row>
    <row r="640" spans="1:9">
      <c r="A640" t="s">
        <v>2006</v>
      </c>
      <c r="B640" t="s">
        <v>2007</v>
      </c>
      <c r="C640" t="s">
        <v>2008</v>
      </c>
      <c r="D640" t="s">
        <v>1768</v>
      </c>
      <c r="E640" t="str">
        <f>"06032"</f>
        <v>06032</v>
      </c>
      <c r="F640" t="s">
        <v>2009</v>
      </c>
      <c r="G640" t="s">
        <v>76</v>
      </c>
      <c r="H640" s="1">
        <v>88</v>
      </c>
      <c r="I640" s="1">
        <v>48</v>
      </c>
    </row>
    <row r="641" spans="1:9">
      <c r="A641" t="s">
        <v>2086</v>
      </c>
      <c r="B641" t="s">
        <v>2087</v>
      </c>
      <c r="C641" t="s">
        <v>2088</v>
      </c>
      <c r="D641" t="s">
        <v>597</v>
      </c>
      <c r="E641" t="s">
        <v>2089</v>
      </c>
      <c r="F641" t="s">
        <v>2090</v>
      </c>
      <c r="G641" t="s">
        <v>21</v>
      </c>
      <c r="H641" s="1">
        <v>91</v>
      </c>
      <c r="I641" s="1">
        <v>31</v>
      </c>
    </row>
    <row r="642" spans="1:9">
      <c r="A642" t="s">
        <v>2241</v>
      </c>
      <c r="B642" t="s">
        <v>2242</v>
      </c>
      <c r="C642" t="s">
        <v>2243</v>
      </c>
      <c r="D642" t="s">
        <v>201</v>
      </c>
      <c r="E642" t="s">
        <v>2244</v>
      </c>
      <c r="F642" t="s">
        <v>2245</v>
      </c>
      <c r="G642" t="s">
        <v>76</v>
      </c>
      <c r="H642" s="1">
        <v>86</v>
      </c>
      <c r="I642" s="1">
        <v>41</v>
      </c>
    </row>
    <row r="643" spans="1:9">
      <c r="A643" t="s">
        <v>2353</v>
      </c>
      <c r="B643" t="s">
        <v>2354</v>
      </c>
      <c r="C643" t="s">
        <v>2355</v>
      </c>
      <c r="D643" t="s">
        <v>129</v>
      </c>
      <c r="E643" t="s">
        <v>2356</v>
      </c>
      <c r="F643" t="s">
        <v>2357</v>
      </c>
      <c r="G643" t="s">
        <v>1348</v>
      </c>
      <c r="H643" s="1">
        <v>88</v>
      </c>
      <c r="I643" s="1" t="str">
        <f>"40"</f>
        <v>40</v>
      </c>
    </row>
    <row r="644" spans="1:9">
      <c r="A644" t="s">
        <v>2435</v>
      </c>
      <c r="B644" t="s">
        <v>2436</v>
      </c>
      <c r="C644" t="s">
        <v>2437</v>
      </c>
      <c r="D644" t="s">
        <v>1003</v>
      </c>
      <c r="E644" t="str">
        <f>"06478"</f>
        <v>06478</v>
      </c>
      <c r="F644" t="s">
        <v>2438</v>
      </c>
      <c r="G644" t="s">
        <v>76</v>
      </c>
      <c r="H644" s="1" t="str">
        <f>"60"</f>
        <v>60</v>
      </c>
      <c r="I644" s="1">
        <v>48</v>
      </c>
    </row>
    <row r="645" spans="1:9">
      <c r="A645" t="s">
        <v>790</v>
      </c>
      <c r="B645" t="s">
        <v>791</v>
      </c>
      <c r="C645" t="s">
        <v>792</v>
      </c>
      <c r="D645" t="s">
        <v>793</v>
      </c>
      <c r="E645" t="s">
        <v>794</v>
      </c>
      <c r="F645" t="s">
        <v>795</v>
      </c>
      <c r="G645" t="s">
        <v>21</v>
      </c>
      <c r="H645" s="1" t="str">
        <f>"100"</f>
        <v>100</v>
      </c>
      <c r="I645" s="1">
        <v>32</v>
      </c>
    </row>
    <row r="646" spans="1:9">
      <c r="A646" t="s">
        <v>1147</v>
      </c>
      <c r="B646" t="s">
        <v>1148</v>
      </c>
      <c r="C646" t="s">
        <v>1149</v>
      </c>
      <c r="D646" t="s">
        <v>170</v>
      </c>
      <c r="E646" t="str">
        <f>"06473"</f>
        <v>06473</v>
      </c>
      <c r="F646" t="s">
        <v>1150</v>
      </c>
      <c r="G646" t="s">
        <v>21</v>
      </c>
      <c r="H646" s="1">
        <v>76</v>
      </c>
      <c r="I646" s="1">
        <v>36</v>
      </c>
    </row>
    <row r="647" spans="1:9">
      <c r="A647" t="s">
        <v>319</v>
      </c>
      <c r="B647" t="s">
        <v>320</v>
      </c>
      <c r="C647" t="s">
        <v>321</v>
      </c>
      <c r="D647" t="s">
        <v>322</v>
      </c>
      <c r="E647" t="str">
        <f>"06074"</f>
        <v>06074</v>
      </c>
      <c r="F647" t="s">
        <v>323</v>
      </c>
      <c r="G647" t="s">
        <v>76</v>
      </c>
      <c r="H647" s="1" t="str">
        <f>"90"</f>
        <v>90</v>
      </c>
      <c r="I647" s="1" t="str">
        <f>"40"</f>
        <v>40</v>
      </c>
    </row>
    <row r="648" spans="1:9">
      <c r="A648" t="s">
        <v>1854</v>
      </c>
      <c r="B648" t="s">
        <v>1855</v>
      </c>
      <c r="C648" t="s">
        <v>1856</v>
      </c>
      <c r="D648" t="s">
        <v>213</v>
      </c>
      <c r="E648" t="s">
        <v>1857</v>
      </c>
      <c r="F648" t="s">
        <v>1858</v>
      </c>
      <c r="G648" t="s">
        <v>21</v>
      </c>
      <c r="H648" s="1">
        <v>133</v>
      </c>
      <c r="I648" s="1">
        <v>45</v>
      </c>
    </row>
    <row r="649" spans="1:9">
      <c r="A649" t="s">
        <v>1893</v>
      </c>
      <c r="B649" t="s">
        <v>1894</v>
      </c>
      <c r="C649" t="s">
        <v>1895</v>
      </c>
      <c r="D649" t="s">
        <v>66</v>
      </c>
      <c r="E649" t="str">
        <f>"06111"</f>
        <v>06111</v>
      </c>
      <c r="F649" t="s">
        <v>1896</v>
      </c>
      <c r="G649" t="s">
        <v>21</v>
      </c>
      <c r="H649" s="1">
        <v>116</v>
      </c>
      <c r="I649" s="1">
        <v>56</v>
      </c>
    </row>
    <row r="650" spans="1:9">
      <c r="A650" t="s">
        <v>2411</v>
      </c>
      <c r="B650" t="s">
        <v>2412</v>
      </c>
      <c r="C650" t="s">
        <v>2413</v>
      </c>
      <c r="D650" t="s">
        <v>86</v>
      </c>
      <c r="E650" t="s">
        <v>2414</v>
      </c>
      <c r="F650" t="s">
        <v>2415</v>
      </c>
      <c r="G650" t="s">
        <v>21</v>
      </c>
      <c r="H650" s="1">
        <v>145</v>
      </c>
      <c r="I650" s="1">
        <v>56</v>
      </c>
    </row>
    <row r="651" spans="1:9">
      <c r="A651" t="s">
        <v>2993</v>
      </c>
      <c r="B651" t="s">
        <v>2994</v>
      </c>
      <c r="C651" t="s">
        <v>2995</v>
      </c>
      <c r="D651" t="s">
        <v>54</v>
      </c>
      <c r="E651" t="s">
        <v>2996</v>
      </c>
      <c r="F651" t="s">
        <v>2997</v>
      </c>
      <c r="G651" t="s">
        <v>21</v>
      </c>
      <c r="H651" s="1">
        <v>174</v>
      </c>
      <c r="I651" s="1">
        <v>64</v>
      </c>
    </row>
    <row r="652" spans="1:9">
      <c r="A652" t="s">
        <v>3183</v>
      </c>
      <c r="B652" t="s">
        <v>3184</v>
      </c>
      <c r="C652" t="s">
        <v>3185</v>
      </c>
      <c r="D652" t="s">
        <v>103</v>
      </c>
      <c r="E652" t="s">
        <v>3186</v>
      </c>
      <c r="F652" t="s">
        <v>3187</v>
      </c>
      <c r="G652" t="s">
        <v>21</v>
      </c>
      <c r="H652" s="1">
        <v>164</v>
      </c>
      <c r="I652" s="1">
        <v>56</v>
      </c>
    </row>
    <row r="653" spans="1:9">
      <c r="A653" t="s">
        <v>3300</v>
      </c>
      <c r="B653" t="s">
        <v>3301</v>
      </c>
      <c r="C653" t="s">
        <v>3302</v>
      </c>
      <c r="D653" t="s">
        <v>799</v>
      </c>
      <c r="E653" t="str">
        <f>"06067"</f>
        <v>06067</v>
      </c>
      <c r="F653" t="s">
        <v>3303</v>
      </c>
      <c r="G653" t="s">
        <v>21</v>
      </c>
      <c r="H653" s="1">
        <v>156</v>
      </c>
      <c r="I653" s="1">
        <v>56</v>
      </c>
    </row>
    <row r="654" spans="1:9">
      <c r="A654" t="s">
        <v>3462</v>
      </c>
      <c r="B654" t="s">
        <v>3463</v>
      </c>
      <c r="C654" t="s">
        <v>3464</v>
      </c>
      <c r="D654" t="s">
        <v>207</v>
      </c>
      <c r="E654" t="str">
        <f>"06460"</f>
        <v>06460</v>
      </c>
      <c r="F654" t="s">
        <v>3465</v>
      </c>
      <c r="G654" t="s">
        <v>21</v>
      </c>
      <c r="H654" s="1">
        <v>176</v>
      </c>
      <c r="I654" s="1">
        <v>56</v>
      </c>
    </row>
    <row r="655" spans="1:9">
      <c r="A655" t="s">
        <v>3548</v>
      </c>
      <c r="B655" t="s">
        <v>3549</v>
      </c>
      <c r="C655" t="s">
        <v>3550</v>
      </c>
      <c r="D655" t="s">
        <v>1329</v>
      </c>
      <c r="E655" t="str">
        <f>"06518"</f>
        <v>06518</v>
      </c>
      <c r="F655" t="s">
        <v>3551</v>
      </c>
      <c r="G655" t="s">
        <v>21</v>
      </c>
      <c r="H655" s="1">
        <v>174</v>
      </c>
      <c r="I655" s="1">
        <v>64</v>
      </c>
    </row>
    <row r="656" spans="1:9">
      <c r="A656" t="s">
        <v>3754</v>
      </c>
      <c r="B656" t="s">
        <v>3755</v>
      </c>
      <c r="C656" t="s">
        <v>3756</v>
      </c>
      <c r="D656" t="s">
        <v>1768</v>
      </c>
      <c r="E656" t="s">
        <v>3757</v>
      </c>
      <c r="F656" t="s">
        <v>3758</v>
      </c>
      <c r="G656" t="s">
        <v>21</v>
      </c>
      <c r="H656" s="1" t="str">
        <f>"140"</f>
        <v>140</v>
      </c>
      <c r="I656" s="1" t="str">
        <f>"80"</f>
        <v>80</v>
      </c>
    </row>
    <row r="657" spans="1:9">
      <c r="A657" t="s">
        <v>3978</v>
      </c>
      <c r="B657" t="s">
        <v>3979</v>
      </c>
      <c r="C657" t="s">
        <v>3980</v>
      </c>
      <c r="D657" t="s">
        <v>459</v>
      </c>
      <c r="E657" t="str">
        <f>"06492"</f>
        <v>06492</v>
      </c>
      <c r="F657" t="s">
        <v>3981</v>
      </c>
      <c r="G657" t="s">
        <v>21</v>
      </c>
      <c r="H657" s="1">
        <v>144</v>
      </c>
      <c r="I657" s="1">
        <v>64</v>
      </c>
    </row>
    <row r="658" spans="1:9">
      <c r="A658" t="s">
        <v>3458</v>
      </c>
      <c r="B658" t="s">
        <v>3459</v>
      </c>
      <c r="C658" t="s">
        <v>3460</v>
      </c>
      <c r="D658" t="s">
        <v>164</v>
      </c>
      <c r="E658" t="str">
        <f>"06468"</f>
        <v>06468</v>
      </c>
      <c r="F658" t="s">
        <v>3461</v>
      </c>
      <c r="G658" t="s">
        <v>21</v>
      </c>
      <c r="H658" s="1">
        <v>178</v>
      </c>
      <c r="I658" s="1">
        <v>46</v>
      </c>
    </row>
    <row r="659" spans="1:9">
      <c r="A659" t="s">
        <v>3737</v>
      </c>
      <c r="B659" t="s">
        <v>3738</v>
      </c>
      <c r="C659" t="s">
        <v>3739</v>
      </c>
      <c r="D659" t="s">
        <v>979</v>
      </c>
      <c r="E659" t="str">
        <f>"06484"</f>
        <v>06484</v>
      </c>
      <c r="F659" t="s">
        <v>3740</v>
      </c>
      <c r="G659" t="s">
        <v>21</v>
      </c>
      <c r="H659" s="1">
        <v>164</v>
      </c>
      <c r="I659" s="1">
        <v>64</v>
      </c>
    </row>
    <row r="660" spans="1:9">
      <c r="A660" t="s">
        <v>6219</v>
      </c>
      <c r="B660" t="s">
        <v>6220</v>
      </c>
      <c r="C660" t="s">
        <v>6221</v>
      </c>
      <c r="D660" t="s">
        <v>793</v>
      </c>
      <c r="E660" t="s">
        <v>6222</v>
      </c>
      <c r="F660" t="s">
        <v>6223</v>
      </c>
      <c r="G660" t="s">
        <v>119</v>
      </c>
      <c r="H660" s="1" t="str">
        <f>"20"</f>
        <v>20</v>
      </c>
      <c r="I660" s="1" t="str">
        <f>"0"</f>
        <v>0</v>
      </c>
    </row>
    <row r="661" spans="1:9">
      <c r="A661" t="s">
        <v>2941</v>
      </c>
      <c r="B661" t="s">
        <v>2942</v>
      </c>
      <c r="C661" t="s">
        <v>2943</v>
      </c>
      <c r="D661" t="s">
        <v>374</v>
      </c>
      <c r="E661" t="s">
        <v>2944</v>
      </c>
      <c r="F661" t="s">
        <v>2945</v>
      </c>
      <c r="G661" t="s">
        <v>21</v>
      </c>
      <c r="H661" s="1">
        <v>27</v>
      </c>
      <c r="I661" s="1">
        <v>8</v>
      </c>
    </row>
    <row r="662" spans="1:9">
      <c r="A662" t="s">
        <v>4200</v>
      </c>
      <c r="B662" t="s">
        <v>4201</v>
      </c>
      <c r="C662" t="s">
        <v>4202</v>
      </c>
      <c r="D662" t="s">
        <v>374</v>
      </c>
      <c r="E662" t="s">
        <v>4203</v>
      </c>
      <c r="F662" t="s">
        <v>4204</v>
      </c>
      <c r="G662" t="s">
        <v>89</v>
      </c>
      <c r="H662" s="1">
        <v>15</v>
      </c>
      <c r="I662" s="1" t="str">
        <f>"0"</f>
        <v>0</v>
      </c>
    </row>
    <row r="663" spans="1:9">
      <c r="A663" t="s">
        <v>5553</v>
      </c>
      <c r="B663" t="s">
        <v>4201</v>
      </c>
      <c r="C663" t="s">
        <v>5554</v>
      </c>
      <c r="D663" t="s">
        <v>374</v>
      </c>
      <c r="E663" t="s">
        <v>5555</v>
      </c>
      <c r="F663" t="s">
        <v>5556</v>
      </c>
      <c r="G663" t="s">
        <v>89</v>
      </c>
      <c r="H663" s="1">
        <v>45</v>
      </c>
      <c r="I663" s="1" t="str">
        <f>"0"</f>
        <v>0</v>
      </c>
    </row>
    <row r="664" spans="1:9">
      <c r="A664" t="s">
        <v>5262</v>
      </c>
      <c r="B664" t="s">
        <v>5263</v>
      </c>
      <c r="C664" t="s">
        <v>5264</v>
      </c>
      <c r="D664" t="s">
        <v>116</v>
      </c>
      <c r="E664" t="s">
        <v>5265</v>
      </c>
      <c r="F664" t="s">
        <v>5266</v>
      </c>
      <c r="G664" t="s">
        <v>21</v>
      </c>
      <c r="H664" s="1">
        <v>52</v>
      </c>
      <c r="I664" s="1">
        <v>32</v>
      </c>
    </row>
    <row r="665" spans="1:9">
      <c r="A665" t="s">
        <v>3888</v>
      </c>
      <c r="B665" t="s">
        <v>3889</v>
      </c>
      <c r="C665" t="s">
        <v>3890</v>
      </c>
      <c r="D665" t="s">
        <v>54</v>
      </c>
      <c r="E665" t="str">
        <f>"06033"</f>
        <v>06033</v>
      </c>
      <c r="F665" t="s">
        <v>3891</v>
      </c>
      <c r="G665" t="s">
        <v>21</v>
      </c>
      <c r="H665" s="1" t="str">
        <f>"40"</f>
        <v>40</v>
      </c>
      <c r="I665" s="1">
        <v>17</v>
      </c>
    </row>
    <row r="666" spans="1:9">
      <c r="A666" t="s">
        <v>1859</v>
      </c>
      <c r="B666" t="s">
        <v>1860</v>
      </c>
      <c r="C666" t="s">
        <v>1861</v>
      </c>
      <c r="D666" t="s">
        <v>134</v>
      </c>
      <c r="E666" t="s">
        <v>1862</v>
      </c>
      <c r="F666" t="s">
        <v>1863</v>
      </c>
      <c r="G666" t="s">
        <v>186</v>
      </c>
      <c r="H666" s="1">
        <v>58</v>
      </c>
      <c r="I666" s="1">
        <v>24</v>
      </c>
    </row>
    <row r="667" spans="1:9">
      <c r="A667" t="s">
        <v>5959</v>
      </c>
      <c r="B667" t="s">
        <v>5960</v>
      </c>
      <c r="C667" t="s">
        <v>5961</v>
      </c>
      <c r="D667" t="s">
        <v>1366</v>
      </c>
      <c r="E667" t="s">
        <v>5962</v>
      </c>
      <c r="F667" t="s">
        <v>5963</v>
      </c>
      <c r="G667" t="s">
        <v>154</v>
      </c>
      <c r="H667" s="1">
        <v>38</v>
      </c>
    </row>
    <row r="668" spans="1:9">
      <c r="A668" t="s">
        <v>5223</v>
      </c>
      <c r="B668" t="s">
        <v>5224</v>
      </c>
      <c r="C668" t="s">
        <v>5225</v>
      </c>
      <c r="D668" t="s">
        <v>967</v>
      </c>
      <c r="E668" t="s">
        <v>2679</v>
      </c>
      <c r="F668" t="s">
        <v>5226</v>
      </c>
      <c r="G668" t="s">
        <v>314</v>
      </c>
      <c r="H668" s="1">
        <v>42</v>
      </c>
      <c r="I668" s="1" t="str">
        <f>"0"</f>
        <v>0</v>
      </c>
    </row>
    <row r="669" spans="1:9">
      <c r="A669" t="s">
        <v>3489</v>
      </c>
      <c r="B669" t="s">
        <v>3490</v>
      </c>
      <c r="C669" t="s">
        <v>3491</v>
      </c>
      <c r="D669" t="s">
        <v>1329</v>
      </c>
      <c r="E669" t="s">
        <v>3492</v>
      </c>
      <c r="F669" t="s">
        <v>3493</v>
      </c>
      <c r="G669" t="s">
        <v>160</v>
      </c>
      <c r="H669" s="1">
        <v>32</v>
      </c>
      <c r="I669" s="1">
        <v>8</v>
      </c>
    </row>
    <row r="670" spans="1:9">
      <c r="A670" t="s">
        <v>4322</v>
      </c>
      <c r="B670" t="s">
        <v>4323</v>
      </c>
      <c r="C670" t="s">
        <v>4324</v>
      </c>
      <c r="D670" t="s">
        <v>484</v>
      </c>
      <c r="E670" t="str">
        <f>"06825"</f>
        <v>06825</v>
      </c>
      <c r="F670" t="s">
        <v>4325</v>
      </c>
      <c r="G670" t="s">
        <v>160</v>
      </c>
      <c r="H670" s="1">
        <v>39</v>
      </c>
      <c r="I670" s="1">
        <v>8</v>
      </c>
    </row>
    <row r="671" spans="1:9">
      <c r="A671" t="s">
        <v>964</v>
      </c>
      <c r="B671" t="s">
        <v>965</v>
      </c>
      <c r="C671" t="s">
        <v>966</v>
      </c>
      <c r="D671" t="s">
        <v>967</v>
      </c>
      <c r="E671" t="s">
        <v>968</v>
      </c>
      <c r="F671" t="s">
        <v>969</v>
      </c>
      <c r="G671" t="s">
        <v>82</v>
      </c>
      <c r="H671" s="1" t="str">
        <f>"80"</f>
        <v>80</v>
      </c>
      <c r="I671" s="1" t="str">
        <f>"0"</f>
        <v>0</v>
      </c>
    </row>
    <row r="672" spans="1:9">
      <c r="A672" t="s">
        <v>3131</v>
      </c>
      <c r="B672" t="s">
        <v>3132</v>
      </c>
      <c r="C672" t="s">
        <v>3133</v>
      </c>
      <c r="D672" t="s">
        <v>80</v>
      </c>
      <c r="E672" t="s">
        <v>3134</v>
      </c>
      <c r="F672" t="s">
        <v>3135</v>
      </c>
      <c r="G672" t="s">
        <v>625</v>
      </c>
      <c r="H672" s="1">
        <v>62</v>
      </c>
      <c r="I672" s="1">
        <v>24</v>
      </c>
    </row>
    <row r="673" spans="1:9">
      <c r="A673" t="s">
        <v>4474</v>
      </c>
      <c r="B673" t="s">
        <v>4475</v>
      </c>
      <c r="C673" t="s">
        <v>4476</v>
      </c>
      <c r="D673" t="s">
        <v>190</v>
      </c>
      <c r="E673" t="str">
        <f>"06901"</f>
        <v>06901</v>
      </c>
      <c r="F673" t="s">
        <v>4477</v>
      </c>
      <c r="G673" t="s">
        <v>1343</v>
      </c>
      <c r="H673" s="1">
        <v>105</v>
      </c>
      <c r="I673" s="1" t="str">
        <f>"0"</f>
        <v>0</v>
      </c>
    </row>
    <row r="674" spans="1:9">
      <c r="A674" t="s">
        <v>3122</v>
      </c>
      <c r="B674" t="s">
        <v>3123</v>
      </c>
      <c r="C674" t="s">
        <v>3124</v>
      </c>
      <c r="D674" t="s">
        <v>1124</v>
      </c>
      <c r="E674" t="s">
        <v>3125</v>
      </c>
      <c r="F674" t="s">
        <v>3126</v>
      </c>
      <c r="G674" t="s">
        <v>197</v>
      </c>
      <c r="H674" s="1" t="str">
        <f>"40"</f>
        <v>40</v>
      </c>
      <c r="I674" s="1">
        <v>24</v>
      </c>
    </row>
    <row r="675" spans="1:9">
      <c r="A675" t="s">
        <v>818</v>
      </c>
      <c r="B675" t="s">
        <v>819</v>
      </c>
      <c r="C675" t="s">
        <v>820</v>
      </c>
      <c r="D675" t="s">
        <v>180</v>
      </c>
      <c r="E675" t="str">
        <f>"06405"</f>
        <v>06405</v>
      </c>
      <c r="F675" t="s">
        <v>821</v>
      </c>
      <c r="G675" t="s">
        <v>625</v>
      </c>
      <c r="H675" s="1">
        <v>51</v>
      </c>
      <c r="I675" s="1">
        <v>24</v>
      </c>
    </row>
    <row r="676" spans="1:9">
      <c r="A676" t="s">
        <v>3668</v>
      </c>
      <c r="B676" t="s">
        <v>3669</v>
      </c>
      <c r="C676" t="s">
        <v>3670</v>
      </c>
      <c r="D676" t="s">
        <v>190</v>
      </c>
      <c r="E676" t="str">
        <f>"06902"</f>
        <v>06902</v>
      </c>
      <c r="F676" t="s">
        <v>3671</v>
      </c>
      <c r="G676" t="s">
        <v>76</v>
      </c>
      <c r="H676" s="1">
        <v>132</v>
      </c>
      <c r="I676" s="1" t="str">
        <f>"60"</f>
        <v>60</v>
      </c>
    </row>
    <row r="677" spans="1:9">
      <c r="A677" t="s">
        <v>1793</v>
      </c>
      <c r="B677" t="s">
        <v>1794</v>
      </c>
      <c r="C677" t="s">
        <v>856</v>
      </c>
      <c r="D677" t="s">
        <v>510</v>
      </c>
      <c r="E677" t="str">
        <f>"06880"</f>
        <v>06880</v>
      </c>
      <c r="F677" t="s">
        <v>1795</v>
      </c>
      <c r="G677" t="s">
        <v>294</v>
      </c>
      <c r="H677" s="1">
        <v>128</v>
      </c>
      <c r="I677" s="1">
        <v>16</v>
      </c>
    </row>
    <row r="678" spans="1:9">
      <c r="A678" t="s">
        <v>1983</v>
      </c>
      <c r="B678" t="s">
        <v>1984</v>
      </c>
      <c r="C678" t="s">
        <v>1985</v>
      </c>
      <c r="D678" t="s">
        <v>36</v>
      </c>
      <c r="E678" t="str">
        <f>"06418"</f>
        <v>06418</v>
      </c>
      <c r="F678" t="s">
        <v>1986</v>
      </c>
      <c r="G678" t="s">
        <v>76</v>
      </c>
      <c r="H678" s="1">
        <v>61</v>
      </c>
      <c r="I678" s="1">
        <v>32</v>
      </c>
    </row>
    <row r="679" spans="1:9">
      <c r="A679" t="s">
        <v>1600</v>
      </c>
      <c r="B679" t="s">
        <v>1601</v>
      </c>
      <c r="C679" t="s">
        <v>1602</v>
      </c>
      <c r="D679" t="s">
        <v>1469</v>
      </c>
      <c r="E679" t="str">
        <f>"06249"</f>
        <v>06249</v>
      </c>
      <c r="F679" t="s">
        <v>1603</v>
      </c>
      <c r="G679" t="s">
        <v>89</v>
      </c>
      <c r="H679" s="1" t="str">
        <f>"20"</f>
        <v>20</v>
      </c>
      <c r="I679" s="1" t="str">
        <f>"0"</f>
        <v>0</v>
      </c>
    </row>
    <row r="680" spans="1:9">
      <c r="A680" t="s">
        <v>3191</v>
      </c>
      <c r="B680" t="s">
        <v>3192</v>
      </c>
      <c r="C680" t="s">
        <v>3193</v>
      </c>
      <c r="D680" t="s">
        <v>1469</v>
      </c>
      <c r="E680" t="s">
        <v>3194</v>
      </c>
      <c r="F680" t="s">
        <v>1471</v>
      </c>
      <c r="G680" t="s">
        <v>42</v>
      </c>
      <c r="H680" s="1" t="str">
        <f>"30"</f>
        <v>30</v>
      </c>
      <c r="I680" s="1" t="str">
        <f>"0"</f>
        <v>0</v>
      </c>
    </row>
    <row r="681" spans="1:9">
      <c r="A681" t="s">
        <v>1466</v>
      </c>
      <c r="B681" t="s">
        <v>1467</v>
      </c>
      <c r="C681" t="s">
        <v>1468</v>
      </c>
      <c r="D681" t="s">
        <v>1469</v>
      </c>
      <c r="E681" t="s">
        <v>1470</v>
      </c>
      <c r="F681" t="s">
        <v>1471</v>
      </c>
      <c r="G681" t="s">
        <v>472</v>
      </c>
      <c r="H681" s="1" t="str">
        <f>"40"</f>
        <v>40</v>
      </c>
      <c r="I681" s="1" t="str">
        <f>"0"</f>
        <v>0</v>
      </c>
    </row>
    <row r="682" spans="1:9">
      <c r="A682" t="s">
        <v>1987</v>
      </c>
      <c r="B682" t="s">
        <v>1988</v>
      </c>
      <c r="C682" t="s">
        <v>1989</v>
      </c>
      <c r="D682" t="s">
        <v>1469</v>
      </c>
      <c r="E682" t="s">
        <v>1990</v>
      </c>
      <c r="F682" t="s">
        <v>1991</v>
      </c>
      <c r="G682" t="s">
        <v>657</v>
      </c>
      <c r="H682" s="1">
        <v>54</v>
      </c>
      <c r="I682" s="1" t="str">
        <f>"0"</f>
        <v>0</v>
      </c>
    </row>
    <row r="683" spans="1:9">
      <c r="A683" t="s">
        <v>3252</v>
      </c>
      <c r="B683" t="s">
        <v>3253</v>
      </c>
      <c r="C683" t="s">
        <v>3254</v>
      </c>
      <c r="D683" t="s">
        <v>1541</v>
      </c>
      <c r="E683" t="str">
        <f>"06795"</f>
        <v>06795</v>
      </c>
      <c r="F683" t="s">
        <v>3255</v>
      </c>
      <c r="G683" t="s">
        <v>89</v>
      </c>
      <c r="H683" s="1" t="str">
        <f>"20"</f>
        <v>20</v>
      </c>
      <c r="I683" s="1" t="str">
        <f>"0"</f>
        <v>0</v>
      </c>
    </row>
    <row r="684" spans="1:9">
      <c r="A684" t="s">
        <v>5112</v>
      </c>
      <c r="B684" t="s">
        <v>5113</v>
      </c>
      <c r="C684" t="s">
        <v>5114</v>
      </c>
      <c r="D684" t="s">
        <v>3655</v>
      </c>
      <c r="E684" t="str">
        <f>"06787"</f>
        <v>06787</v>
      </c>
      <c r="F684" t="s">
        <v>5115</v>
      </c>
      <c r="G684" t="s">
        <v>21</v>
      </c>
      <c r="H684" s="1">
        <v>63</v>
      </c>
      <c r="I684" s="1">
        <v>28</v>
      </c>
    </row>
    <row r="685" spans="1:9">
      <c r="A685" t="s">
        <v>5324</v>
      </c>
      <c r="B685" t="s">
        <v>5325</v>
      </c>
      <c r="C685" t="s">
        <v>5326</v>
      </c>
      <c r="D685" t="s">
        <v>492</v>
      </c>
      <c r="E685" t="s">
        <v>5327</v>
      </c>
      <c r="F685" t="s">
        <v>5328</v>
      </c>
      <c r="G685" t="s">
        <v>119</v>
      </c>
      <c r="H685" s="1" t="str">
        <f>"100"</f>
        <v>100</v>
      </c>
      <c r="I685" s="1" t="str">
        <f>"0"</f>
        <v>0</v>
      </c>
    </row>
    <row r="686" spans="1:9">
      <c r="A686" t="s">
        <v>6434</v>
      </c>
      <c r="B686" t="s">
        <v>6435</v>
      </c>
      <c r="C686" t="s">
        <v>6436</v>
      </c>
      <c r="D686" t="s">
        <v>1538</v>
      </c>
      <c r="E686" t="s">
        <v>6437</v>
      </c>
      <c r="F686" t="s">
        <v>6438</v>
      </c>
      <c r="G686" t="s">
        <v>21</v>
      </c>
      <c r="H686" s="1">
        <v>118</v>
      </c>
      <c r="I686" s="1">
        <v>48</v>
      </c>
    </row>
    <row r="687" spans="1:9">
      <c r="A687" t="s">
        <v>632</v>
      </c>
      <c r="B687" t="s">
        <v>633</v>
      </c>
      <c r="C687" t="s">
        <v>634</v>
      </c>
      <c r="D687" t="s">
        <v>201</v>
      </c>
      <c r="E687" t="s">
        <v>635</v>
      </c>
      <c r="F687" t="s">
        <v>636</v>
      </c>
      <c r="G687" t="s">
        <v>179</v>
      </c>
      <c r="H687" s="1">
        <v>104</v>
      </c>
      <c r="I687" s="1" t="str">
        <f>"0"</f>
        <v>0</v>
      </c>
    </row>
    <row r="688" spans="1:9">
      <c r="A688" t="s">
        <v>1801</v>
      </c>
      <c r="B688" t="s">
        <v>1802</v>
      </c>
      <c r="C688" t="s">
        <v>1803</v>
      </c>
      <c r="D688" t="s">
        <v>164</v>
      </c>
      <c r="E688" t="str">
        <f>"06468"</f>
        <v>06468</v>
      </c>
      <c r="F688" t="s">
        <v>1804</v>
      </c>
      <c r="G688" t="s">
        <v>1343</v>
      </c>
      <c r="H688" s="1" t="str">
        <f>"40"</f>
        <v>40</v>
      </c>
      <c r="I688" s="1" t="str">
        <f>"0"</f>
        <v>0</v>
      </c>
    </row>
    <row r="689" spans="1:9">
      <c r="A689" t="s">
        <v>992</v>
      </c>
      <c r="B689" t="s">
        <v>993</v>
      </c>
      <c r="C689" t="s">
        <v>994</v>
      </c>
      <c r="D689" t="s">
        <v>973</v>
      </c>
      <c r="E689" t="s">
        <v>995</v>
      </c>
      <c r="F689" t="s">
        <v>996</v>
      </c>
      <c r="G689" t="s">
        <v>631</v>
      </c>
      <c r="H689" s="1">
        <v>48</v>
      </c>
      <c r="I689" s="1" t="str">
        <f>"0"</f>
        <v>0</v>
      </c>
    </row>
    <row r="690" spans="1:9">
      <c r="A690" t="s">
        <v>5608</v>
      </c>
      <c r="B690" t="s">
        <v>5609</v>
      </c>
      <c r="C690" t="s">
        <v>5610</v>
      </c>
      <c r="D690" t="s">
        <v>12</v>
      </c>
      <c r="E690" t="s">
        <v>5611</v>
      </c>
      <c r="F690" t="s">
        <v>5612</v>
      </c>
      <c r="G690" t="s">
        <v>21</v>
      </c>
      <c r="H690" s="1">
        <v>77</v>
      </c>
      <c r="I690" s="1">
        <v>32</v>
      </c>
    </row>
    <row r="691" spans="1:9">
      <c r="A691" t="s">
        <v>5608</v>
      </c>
      <c r="B691" t="s">
        <v>5609</v>
      </c>
      <c r="C691" t="s">
        <v>5610</v>
      </c>
      <c r="D691" t="s">
        <v>12</v>
      </c>
      <c r="E691" t="s">
        <v>5611</v>
      </c>
      <c r="F691" t="s">
        <v>5612</v>
      </c>
      <c r="G691" t="s">
        <v>21</v>
      </c>
      <c r="H691" s="1">
        <v>77</v>
      </c>
      <c r="I691" s="1">
        <v>32</v>
      </c>
    </row>
    <row r="692" spans="1:9">
      <c r="A692" t="s">
        <v>2032</v>
      </c>
      <c r="B692" t="s">
        <v>2033</v>
      </c>
      <c r="C692" t="s">
        <v>2034</v>
      </c>
      <c r="D692" t="s">
        <v>287</v>
      </c>
      <c r="E692" t="s">
        <v>2035</v>
      </c>
      <c r="F692" t="s">
        <v>2036</v>
      </c>
      <c r="G692" t="s">
        <v>76</v>
      </c>
      <c r="H692" s="1">
        <v>84</v>
      </c>
      <c r="I692" s="1">
        <v>28</v>
      </c>
    </row>
    <row r="693" spans="1:9">
      <c r="A693" t="s">
        <v>4309</v>
      </c>
      <c r="B693" t="s">
        <v>4310</v>
      </c>
      <c r="C693" t="s">
        <v>4311</v>
      </c>
      <c r="D693" t="s">
        <v>459</v>
      </c>
      <c r="E693" t="str">
        <f>"06492"</f>
        <v>06492</v>
      </c>
      <c r="F693" t="s">
        <v>4312</v>
      </c>
      <c r="G693" t="s">
        <v>89</v>
      </c>
      <c r="H693" s="1">
        <v>86</v>
      </c>
      <c r="I693" s="1" t="str">
        <f>"0"</f>
        <v>0</v>
      </c>
    </row>
    <row r="694" spans="1:9">
      <c r="A694" t="s">
        <v>1992</v>
      </c>
      <c r="B694" t="s">
        <v>1993</v>
      </c>
      <c r="C694" t="s">
        <v>1994</v>
      </c>
      <c r="D694" t="s">
        <v>374</v>
      </c>
      <c r="E694" t="str">
        <f>"06604"</f>
        <v>06604</v>
      </c>
      <c r="F694" t="s">
        <v>1995</v>
      </c>
      <c r="G694" t="s">
        <v>119</v>
      </c>
      <c r="H694" s="1">
        <v>17</v>
      </c>
      <c r="I694" s="1" t="str">
        <f>"0"</f>
        <v>0</v>
      </c>
    </row>
    <row r="695" spans="1:9">
      <c r="A695" t="s">
        <v>6401</v>
      </c>
      <c r="B695" t="s">
        <v>6402</v>
      </c>
      <c r="C695" t="s">
        <v>6403</v>
      </c>
      <c r="D695" t="s">
        <v>374</v>
      </c>
      <c r="E695" t="str">
        <f>"06606"</f>
        <v>06606</v>
      </c>
      <c r="F695" t="s">
        <v>6404</v>
      </c>
      <c r="G695" t="s">
        <v>15</v>
      </c>
      <c r="H695" s="1">
        <v>18</v>
      </c>
      <c r="I695" s="1">
        <v>4</v>
      </c>
    </row>
    <row r="696" spans="1:9">
      <c r="A696" t="s">
        <v>6107</v>
      </c>
      <c r="B696" t="s">
        <v>6108</v>
      </c>
      <c r="C696" t="s">
        <v>6109</v>
      </c>
      <c r="D696" t="s">
        <v>1297</v>
      </c>
      <c r="E696" t="s">
        <v>6110</v>
      </c>
      <c r="F696" t="s">
        <v>6111</v>
      </c>
      <c r="G696" t="s">
        <v>21</v>
      </c>
      <c r="H696" s="1">
        <v>85</v>
      </c>
      <c r="I696" s="1">
        <v>32</v>
      </c>
    </row>
    <row r="697" spans="1:9">
      <c r="A697" t="s">
        <v>2616</v>
      </c>
      <c r="B697" t="s">
        <v>2617</v>
      </c>
      <c r="C697" t="s">
        <v>2618</v>
      </c>
      <c r="D697" t="s">
        <v>1768</v>
      </c>
      <c r="E697" t="s">
        <v>2619</v>
      </c>
      <c r="F697" t="s">
        <v>2620</v>
      </c>
      <c r="G697" t="s">
        <v>21</v>
      </c>
      <c r="H697" s="1">
        <v>83</v>
      </c>
      <c r="I697" s="1">
        <v>47</v>
      </c>
    </row>
    <row r="698" spans="1:9">
      <c r="A698" t="s">
        <v>4246</v>
      </c>
      <c r="B698" t="s">
        <v>4247</v>
      </c>
      <c r="C698" t="s">
        <v>4248</v>
      </c>
      <c r="D698" t="s">
        <v>116</v>
      </c>
      <c r="E698" t="s">
        <v>4249</v>
      </c>
      <c r="F698" t="s">
        <v>4250</v>
      </c>
      <c r="G698" t="s">
        <v>154</v>
      </c>
      <c r="H698" s="1">
        <v>39</v>
      </c>
      <c r="I698" s="1" t="str">
        <f>"0"</f>
        <v>0</v>
      </c>
    </row>
    <row r="699" spans="1:9">
      <c r="A699" t="s">
        <v>4115</v>
      </c>
      <c r="B699" t="s">
        <v>4116</v>
      </c>
      <c r="C699" t="s">
        <v>4117</v>
      </c>
      <c r="D699" t="s">
        <v>110</v>
      </c>
      <c r="E699" t="s">
        <v>4118</v>
      </c>
      <c r="F699" t="s">
        <v>4119</v>
      </c>
      <c r="G699" t="s">
        <v>220</v>
      </c>
      <c r="H699" s="1">
        <v>71</v>
      </c>
      <c r="I699" s="1">
        <v>16</v>
      </c>
    </row>
    <row r="700" spans="1:9">
      <c r="A700" t="s">
        <v>2704</v>
      </c>
      <c r="B700" t="s">
        <v>2705</v>
      </c>
      <c r="C700" t="s">
        <v>2706</v>
      </c>
      <c r="D700" t="s">
        <v>229</v>
      </c>
      <c r="E700" t="s">
        <v>2707</v>
      </c>
      <c r="F700" t="s">
        <v>2708</v>
      </c>
      <c r="G700" t="s">
        <v>89</v>
      </c>
      <c r="H700" s="1">
        <v>29</v>
      </c>
      <c r="I700" s="1" t="str">
        <f>"0"</f>
        <v>0</v>
      </c>
    </row>
    <row r="701" spans="1:9">
      <c r="A701" t="s">
        <v>3509</v>
      </c>
      <c r="B701" t="s">
        <v>3510</v>
      </c>
      <c r="C701" t="s">
        <v>3511</v>
      </c>
      <c r="D701" t="s">
        <v>207</v>
      </c>
      <c r="E701" t="s">
        <v>3512</v>
      </c>
      <c r="F701" t="s">
        <v>3513</v>
      </c>
      <c r="G701" t="s">
        <v>148</v>
      </c>
      <c r="H701" s="1">
        <v>15</v>
      </c>
      <c r="I701" s="1" t="str">
        <f>"0"</f>
        <v>0</v>
      </c>
    </row>
    <row r="702" spans="1:9">
      <c r="A702" t="s">
        <v>5165</v>
      </c>
      <c r="B702" t="s">
        <v>5166</v>
      </c>
      <c r="C702" t="s">
        <v>1053</v>
      </c>
      <c r="D702" t="s">
        <v>895</v>
      </c>
      <c r="E702" t="s">
        <v>5167</v>
      </c>
      <c r="F702" t="s">
        <v>5168</v>
      </c>
      <c r="G702" t="s">
        <v>4796</v>
      </c>
      <c r="H702" s="1" t="str">
        <f>"80"</f>
        <v>80</v>
      </c>
      <c r="I702" s="1" t="str">
        <f>"40"</f>
        <v>40</v>
      </c>
    </row>
    <row r="703" spans="1:9">
      <c r="A703" t="s">
        <v>5984</v>
      </c>
      <c r="B703" t="s">
        <v>5985</v>
      </c>
      <c r="C703" t="s">
        <v>5986</v>
      </c>
      <c r="D703" t="s">
        <v>380</v>
      </c>
      <c r="E703" t="s">
        <v>5987</v>
      </c>
      <c r="F703" t="s">
        <v>5988</v>
      </c>
      <c r="G703" t="s">
        <v>119</v>
      </c>
      <c r="H703" s="1">
        <v>32</v>
      </c>
      <c r="I703" s="1" t="str">
        <f>"0"</f>
        <v>0</v>
      </c>
    </row>
    <row r="704" spans="1:9">
      <c r="A704" t="s">
        <v>6690</v>
      </c>
      <c r="B704" t="s">
        <v>6691</v>
      </c>
      <c r="C704" t="s">
        <v>6692</v>
      </c>
      <c r="D704" t="s">
        <v>6693</v>
      </c>
      <c r="E704" t="s">
        <v>6694</v>
      </c>
      <c r="F704" t="s">
        <v>6695</v>
      </c>
      <c r="G704" t="s">
        <v>21</v>
      </c>
      <c r="H704" s="1">
        <v>12</v>
      </c>
      <c r="I704" s="1">
        <v>7</v>
      </c>
    </row>
    <row r="705" spans="1:9">
      <c r="A705" t="s">
        <v>4148</v>
      </c>
      <c r="B705" t="s">
        <v>4149</v>
      </c>
      <c r="C705" t="s">
        <v>4150</v>
      </c>
      <c r="D705" t="s">
        <v>246</v>
      </c>
      <c r="E705" t="str">
        <f>"06831"</f>
        <v>06831</v>
      </c>
      <c r="F705" t="s">
        <v>4151</v>
      </c>
      <c r="G705" t="s">
        <v>21</v>
      </c>
      <c r="H705" s="1">
        <v>147</v>
      </c>
      <c r="I705" s="1">
        <v>72</v>
      </c>
    </row>
    <row r="706" spans="1:9">
      <c r="A706" t="s">
        <v>4853</v>
      </c>
      <c r="B706" t="s">
        <v>4854</v>
      </c>
      <c r="C706" t="s">
        <v>4855</v>
      </c>
      <c r="D706" t="s">
        <v>878</v>
      </c>
      <c r="E706" t="str">
        <f>"06029"</f>
        <v>06029</v>
      </c>
      <c r="F706" t="s">
        <v>4856</v>
      </c>
      <c r="G706" t="s">
        <v>21</v>
      </c>
      <c r="H706" s="1">
        <v>96</v>
      </c>
      <c r="I706" s="1">
        <v>56</v>
      </c>
    </row>
    <row r="707" spans="1:9">
      <c r="A707" t="s">
        <v>5382</v>
      </c>
      <c r="B707" t="s">
        <v>5383</v>
      </c>
      <c r="C707" t="s">
        <v>5384</v>
      </c>
      <c r="D707" t="s">
        <v>878</v>
      </c>
      <c r="E707" t="s">
        <v>5385</v>
      </c>
      <c r="F707" t="s">
        <v>5386</v>
      </c>
      <c r="G707" t="s">
        <v>21</v>
      </c>
      <c r="H707" s="1">
        <v>44</v>
      </c>
      <c r="I707" s="1">
        <v>24</v>
      </c>
    </row>
    <row r="708" spans="1:9">
      <c r="A708" t="s">
        <v>4818</v>
      </c>
      <c r="B708" t="s">
        <v>4819</v>
      </c>
      <c r="C708" t="s">
        <v>4820</v>
      </c>
      <c r="D708" t="s">
        <v>164</v>
      </c>
      <c r="E708" t="s">
        <v>4821</v>
      </c>
      <c r="F708" t="s">
        <v>4822</v>
      </c>
      <c r="G708" t="s">
        <v>89</v>
      </c>
      <c r="H708" s="1">
        <v>24</v>
      </c>
      <c r="I708" s="1" t="str">
        <f>"0"</f>
        <v>0</v>
      </c>
    </row>
    <row r="709" spans="1:9">
      <c r="A709" t="s">
        <v>760</v>
      </c>
      <c r="B709" t="s">
        <v>761</v>
      </c>
      <c r="C709" t="s">
        <v>762</v>
      </c>
      <c r="D709" t="s">
        <v>374</v>
      </c>
      <c r="E709" t="s">
        <v>763</v>
      </c>
      <c r="F709" t="s">
        <v>764</v>
      </c>
      <c r="G709" t="s">
        <v>119</v>
      </c>
      <c r="H709" s="1">
        <v>32</v>
      </c>
      <c r="I709" s="1" t="str">
        <f>"0"</f>
        <v>0</v>
      </c>
    </row>
    <row r="710" spans="1:9">
      <c r="A710" t="s">
        <v>3045</v>
      </c>
      <c r="B710" t="s">
        <v>3046</v>
      </c>
      <c r="C710" t="s">
        <v>3047</v>
      </c>
      <c r="D710" t="s">
        <v>720</v>
      </c>
      <c r="E710" t="str">
        <f>"06070"</f>
        <v>06070</v>
      </c>
      <c r="F710" t="s">
        <v>3048</v>
      </c>
      <c r="G710" t="s">
        <v>21</v>
      </c>
      <c r="H710" s="1">
        <v>88</v>
      </c>
      <c r="I710" s="1" t="str">
        <f>"40"</f>
        <v>40</v>
      </c>
    </row>
    <row r="711" spans="1:9">
      <c r="A711" t="s">
        <v>5084</v>
      </c>
      <c r="B711" t="s">
        <v>5085</v>
      </c>
      <c r="C711" t="s">
        <v>5086</v>
      </c>
      <c r="D711" t="s">
        <v>492</v>
      </c>
      <c r="E711" t="s">
        <v>5087</v>
      </c>
      <c r="F711" t="s">
        <v>5088</v>
      </c>
      <c r="G711" t="s">
        <v>21</v>
      </c>
      <c r="H711" s="1">
        <v>44</v>
      </c>
      <c r="I711" s="1">
        <v>24</v>
      </c>
    </row>
    <row r="712" spans="1:9">
      <c r="A712" t="s">
        <v>5734</v>
      </c>
      <c r="B712" t="s">
        <v>5735</v>
      </c>
      <c r="C712" t="s">
        <v>5736</v>
      </c>
      <c r="D712" t="s">
        <v>73</v>
      </c>
      <c r="E712" t="s">
        <v>5737</v>
      </c>
      <c r="F712" t="s">
        <v>5738</v>
      </c>
      <c r="G712" t="s">
        <v>21</v>
      </c>
      <c r="H712" s="1">
        <v>46</v>
      </c>
      <c r="I712" s="1">
        <v>26</v>
      </c>
    </row>
    <row r="713" spans="1:9">
      <c r="A713" t="s">
        <v>4021</v>
      </c>
      <c r="B713" t="s">
        <v>4022</v>
      </c>
      <c r="C713" t="s">
        <v>4023</v>
      </c>
      <c r="D713" t="s">
        <v>1877</v>
      </c>
      <c r="E713" t="str">
        <f>"06226"</f>
        <v>06226</v>
      </c>
      <c r="F713" t="s">
        <v>4024</v>
      </c>
      <c r="G713" t="s">
        <v>76</v>
      </c>
      <c r="H713" s="1">
        <v>48</v>
      </c>
      <c r="I713" s="1">
        <v>27</v>
      </c>
    </row>
    <row r="714" spans="1:9">
      <c r="A714" t="s">
        <v>1820</v>
      </c>
      <c r="B714" t="s">
        <v>1821</v>
      </c>
      <c r="C714" t="s">
        <v>1822</v>
      </c>
      <c r="D714" t="s">
        <v>580</v>
      </c>
      <c r="E714" t="s">
        <v>1823</v>
      </c>
      <c r="F714" t="s">
        <v>1824</v>
      </c>
      <c r="G714" t="s">
        <v>154</v>
      </c>
      <c r="H714" s="1" t="str">
        <f>"20"</f>
        <v>20</v>
      </c>
      <c r="I714" s="1" t="str">
        <f>"0"</f>
        <v>0</v>
      </c>
    </row>
    <row r="715" spans="1:9">
      <c r="A715" t="s">
        <v>2323</v>
      </c>
      <c r="B715" t="s">
        <v>2324</v>
      </c>
      <c r="C715" t="s">
        <v>2325</v>
      </c>
      <c r="D715" t="s">
        <v>2326</v>
      </c>
      <c r="E715" t="s">
        <v>2327</v>
      </c>
      <c r="F715" t="s">
        <v>2328</v>
      </c>
      <c r="G715" t="s">
        <v>21</v>
      </c>
      <c r="H715" s="1">
        <v>48</v>
      </c>
      <c r="I715" s="1">
        <v>16</v>
      </c>
    </row>
    <row r="716" spans="1:9">
      <c r="A716" t="s">
        <v>3936</v>
      </c>
      <c r="B716" t="s">
        <v>3937</v>
      </c>
      <c r="C716" t="s">
        <v>3938</v>
      </c>
      <c r="D716" t="s">
        <v>3344</v>
      </c>
      <c r="E716" t="str">
        <f>"06469"</f>
        <v>06469</v>
      </c>
      <c r="F716" t="s">
        <v>3939</v>
      </c>
      <c r="G716" t="s">
        <v>1788</v>
      </c>
      <c r="H716" s="1">
        <v>65</v>
      </c>
      <c r="I716" s="1">
        <v>16</v>
      </c>
    </row>
    <row r="717" spans="1:9">
      <c r="A717" t="s">
        <v>2209</v>
      </c>
      <c r="B717" t="s">
        <v>2210</v>
      </c>
      <c r="C717" t="s">
        <v>2211</v>
      </c>
      <c r="D717" t="s">
        <v>878</v>
      </c>
      <c r="E717" t="s">
        <v>2212</v>
      </c>
      <c r="F717" t="s">
        <v>2213</v>
      </c>
      <c r="G717" t="s">
        <v>89</v>
      </c>
      <c r="H717" s="1">
        <v>56</v>
      </c>
      <c r="I717" s="1" t="str">
        <f>"0"</f>
        <v>0</v>
      </c>
    </row>
    <row r="718" spans="1:9">
      <c r="A718" t="s">
        <v>5387</v>
      </c>
      <c r="B718" t="s">
        <v>5388</v>
      </c>
      <c r="C718" t="s">
        <v>5389</v>
      </c>
      <c r="D718" t="s">
        <v>641</v>
      </c>
      <c r="E718" t="s">
        <v>5390</v>
      </c>
      <c r="F718" t="s">
        <v>5391</v>
      </c>
      <c r="G718" t="s">
        <v>89</v>
      </c>
      <c r="H718" s="1">
        <v>26</v>
      </c>
      <c r="I718" s="1" t="str">
        <f>"0"</f>
        <v>0</v>
      </c>
    </row>
    <row r="719" spans="1:9">
      <c r="A719" t="s">
        <v>3900</v>
      </c>
      <c r="B719" t="s">
        <v>3901</v>
      </c>
      <c r="C719" t="s">
        <v>3902</v>
      </c>
      <c r="D719" t="s">
        <v>793</v>
      </c>
      <c r="E719" t="s">
        <v>3903</v>
      </c>
      <c r="F719" t="s">
        <v>3904</v>
      </c>
      <c r="G719" t="s">
        <v>35</v>
      </c>
      <c r="H719" s="1">
        <v>72</v>
      </c>
      <c r="I719" s="1">
        <v>24</v>
      </c>
    </row>
    <row r="720" spans="1:9">
      <c r="A720" t="s">
        <v>6097</v>
      </c>
      <c r="B720" t="s">
        <v>6098</v>
      </c>
      <c r="C720" t="s">
        <v>6099</v>
      </c>
      <c r="D720" t="s">
        <v>73</v>
      </c>
      <c r="E720" t="s">
        <v>6100</v>
      </c>
      <c r="F720" t="s">
        <v>6101</v>
      </c>
      <c r="G720" t="s">
        <v>21</v>
      </c>
      <c r="H720" s="1">
        <v>42</v>
      </c>
      <c r="I720" s="1">
        <v>24</v>
      </c>
    </row>
    <row r="721" spans="1:9">
      <c r="A721" t="s">
        <v>4768</v>
      </c>
      <c r="B721" t="s">
        <v>4769</v>
      </c>
      <c r="C721" t="s">
        <v>4770</v>
      </c>
      <c r="D721" t="s">
        <v>2815</v>
      </c>
      <c r="E721" t="s">
        <v>4771</v>
      </c>
      <c r="F721" t="s">
        <v>4772</v>
      </c>
      <c r="G721" t="s">
        <v>21</v>
      </c>
      <c r="H721" s="1">
        <v>52</v>
      </c>
      <c r="I721" s="1">
        <v>32</v>
      </c>
    </row>
    <row r="722" spans="1:9">
      <c r="A722" t="s">
        <v>1815</v>
      </c>
      <c r="B722" t="s">
        <v>1816</v>
      </c>
      <c r="C722" t="s">
        <v>1817</v>
      </c>
      <c r="D722" t="s">
        <v>793</v>
      </c>
      <c r="E722" t="s">
        <v>1818</v>
      </c>
      <c r="F722" t="s">
        <v>1819</v>
      </c>
      <c r="G722" t="s">
        <v>21</v>
      </c>
      <c r="H722" s="1">
        <v>37</v>
      </c>
      <c r="I722" s="1">
        <v>16</v>
      </c>
    </row>
    <row r="723" spans="1:9">
      <c r="A723" t="s">
        <v>2681</v>
      </c>
      <c r="B723" t="s">
        <v>2682</v>
      </c>
      <c r="C723" t="s">
        <v>2683</v>
      </c>
      <c r="D723" t="s">
        <v>80</v>
      </c>
      <c r="E723" t="s">
        <v>2684</v>
      </c>
      <c r="F723" t="s">
        <v>2685</v>
      </c>
      <c r="G723" t="s">
        <v>21</v>
      </c>
      <c r="H723" s="1">
        <v>68</v>
      </c>
      <c r="I723" s="1">
        <v>32</v>
      </c>
    </row>
    <row r="724" spans="1:9">
      <c r="A724" t="s">
        <v>1088</v>
      </c>
      <c r="B724" t="s">
        <v>1089</v>
      </c>
      <c r="C724" t="s">
        <v>1090</v>
      </c>
      <c r="D724" t="s">
        <v>799</v>
      </c>
      <c r="E724" t="str">
        <f>"06067"</f>
        <v>06067</v>
      </c>
      <c r="F724" t="s">
        <v>1091</v>
      </c>
      <c r="G724" t="s">
        <v>89</v>
      </c>
      <c r="H724" s="1">
        <v>22</v>
      </c>
      <c r="I724" s="1" t="str">
        <f>"0"</f>
        <v>0</v>
      </c>
    </row>
    <row r="725" spans="1:9">
      <c r="A725" t="s">
        <v>5392</v>
      </c>
      <c r="B725" t="s">
        <v>5393</v>
      </c>
      <c r="C725" t="s">
        <v>5394</v>
      </c>
      <c r="D725" t="s">
        <v>641</v>
      </c>
      <c r="E725" t="s">
        <v>5395</v>
      </c>
      <c r="F725" t="s">
        <v>5396</v>
      </c>
      <c r="G725" t="s">
        <v>89</v>
      </c>
      <c r="H725" s="1">
        <v>16</v>
      </c>
      <c r="I725" s="1" t="str">
        <f>"0"</f>
        <v>0</v>
      </c>
    </row>
    <row r="726" spans="1:9">
      <c r="A726" t="s">
        <v>5527</v>
      </c>
      <c r="B726" t="s">
        <v>5528</v>
      </c>
      <c r="C726" t="s">
        <v>5529</v>
      </c>
      <c r="D726" t="s">
        <v>201</v>
      </c>
      <c r="E726" t="s">
        <v>5530</v>
      </c>
      <c r="F726" t="s">
        <v>5531</v>
      </c>
      <c r="G726" t="s">
        <v>21</v>
      </c>
      <c r="H726" s="1" t="str">
        <f>"30"</f>
        <v>30</v>
      </c>
      <c r="I726" s="1">
        <v>16</v>
      </c>
    </row>
    <row r="727" spans="1:9">
      <c r="A727" t="s">
        <v>6358</v>
      </c>
      <c r="B727" t="s">
        <v>6359</v>
      </c>
      <c r="C727" t="s">
        <v>6360</v>
      </c>
      <c r="D727" t="s">
        <v>201</v>
      </c>
      <c r="E727" t="s">
        <v>6361</v>
      </c>
      <c r="F727" t="s">
        <v>5903</v>
      </c>
      <c r="G727" t="s">
        <v>197</v>
      </c>
      <c r="H727" s="1">
        <v>16</v>
      </c>
      <c r="I727" s="1">
        <v>16</v>
      </c>
    </row>
    <row r="728" spans="1:9">
      <c r="A728" t="s">
        <v>2915</v>
      </c>
      <c r="B728" t="s">
        <v>2916</v>
      </c>
      <c r="C728" t="s">
        <v>2917</v>
      </c>
      <c r="D728" t="s">
        <v>207</v>
      </c>
      <c r="E728" t="str">
        <f>"06460"</f>
        <v>06460</v>
      </c>
      <c r="F728" t="s">
        <v>2918</v>
      </c>
      <c r="G728" t="s">
        <v>35</v>
      </c>
      <c r="H728" s="1">
        <v>176</v>
      </c>
      <c r="I728" s="1">
        <v>64</v>
      </c>
    </row>
    <row r="729" spans="1:9">
      <c r="A729" t="s">
        <v>911</v>
      </c>
      <c r="B729" t="s">
        <v>912</v>
      </c>
      <c r="C729" t="s">
        <v>913</v>
      </c>
      <c r="D729" t="s">
        <v>459</v>
      </c>
      <c r="E729" t="s">
        <v>914</v>
      </c>
      <c r="F729" t="s">
        <v>915</v>
      </c>
      <c r="G729" t="s">
        <v>89</v>
      </c>
      <c r="H729" s="1">
        <v>48</v>
      </c>
      <c r="I729" s="1" t="str">
        <f>"0"</f>
        <v>0</v>
      </c>
    </row>
    <row r="730" spans="1:9">
      <c r="A730" t="s">
        <v>3103</v>
      </c>
      <c r="B730" t="s">
        <v>3104</v>
      </c>
      <c r="C730" t="s">
        <v>3105</v>
      </c>
      <c r="D730" t="s">
        <v>116</v>
      </c>
      <c r="E730" t="s">
        <v>3106</v>
      </c>
      <c r="F730" t="s">
        <v>3107</v>
      </c>
      <c r="G730" t="s">
        <v>197</v>
      </c>
      <c r="H730" s="1">
        <v>349</v>
      </c>
      <c r="I730" s="1">
        <v>64</v>
      </c>
    </row>
    <row r="731" spans="1:9">
      <c r="A731" t="s">
        <v>4745</v>
      </c>
      <c r="B731" t="s">
        <v>4746</v>
      </c>
      <c r="C731" t="s">
        <v>4747</v>
      </c>
      <c r="D731" t="s">
        <v>134</v>
      </c>
      <c r="E731" t="str">
        <f>"06117"</f>
        <v>06117</v>
      </c>
      <c r="F731" t="s">
        <v>4748</v>
      </c>
      <c r="G731" t="s">
        <v>197</v>
      </c>
      <c r="H731" s="1" t="str">
        <f>"140"</f>
        <v>140</v>
      </c>
      <c r="I731" s="1" t="str">
        <f>"40"</f>
        <v>40</v>
      </c>
    </row>
    <row r="732" spans="1:9">
      <c r="A732" t="s">
        <v>336</v>
      </c>
      <c r="B732" t="s">
        <v>337</v>
      </c>
      <c r="C732" t="s">
        <v>338</v>
      </c>
      <c r="D732" t="s">
        <v>80</v>
      </c>
      <c r="E732" t="s">
        <v>339</v>
      </c>
      <c r="F732" t="s">
        <v>340</v>
      </c>
      <c r="G732" t="s">
        <v>89</v>
      </c>
      <c r="H732" s="1">
        <v>92</v>
      </c>
      <c r="I732" s="1" t="str">
        <f>"0"</f>
        <v>0</v>
      </c>
    </row>
    <row r="733" spans="1:9">
      <c r="A733" t="s">
        <v>2719</v>
      </c>
      <c r="B733" t="s">
        <v>2720</v>
      </c>
      <c r="C733" t="s">
        <v>2721</v>
      </c>
      <c r="D733" t="s">
        <v>190</v>
      </c>
      <c r="E733" t="str">
        <f>"06902"</f>
        <v>06902</v>
      </c>
      <c r="F733" t="s">
        <v>2722</v>
      </c>
      <c r="G733" t="s">
        <v>21</v>
      </c>
      <c r="H733" s="1">
        <v>136</v>
      </c>
      <c r="I733" s="1">
        <v>56</v>
      </c>
    </row>
    <row r="734" spans="1:9">
      <c r="A734" t="s">
        <v>4047</v>
      </c>
      <c r="B734" t="s">
        <v>4048</v>
      </c>
      <c r="C734" t="s">
        <v>4049</v>
      </c>
      <c r="D734" t="s">
        <v>327</v>
      </c>
      <c r="E734" t="str">
        <f>"06615"</f>
        <v>06615</v>
      </c>
      <c r="F734" t="s">
        <v>4050</v>
      </c>
      <c r="G734" t="s">
        <v>21</v>
      </c>
      <c r="H734" s="1">
        <v>48</v>
      </c>
      <c r="I734" s="1">
        <v>14</v>
      </c>
    </row>
    <row r="735" spans="1:9">
      <c r="A735" t="s">
        <v>5098</v>
      </c>
      <c r="B735" t="s">
        <v>5099</v>
      </c>
      <c r="C735" t="s">
        <v>5100</v>
      </c>
      <c r="D735" t="s">
        <v>374</v>
      </c>
      <c r="E735" t="str">
        <f>"06610"</f>
        <v>06610</v>
      </c>
      <c r="F735" t="s">
        <v>5101</v>
      </c>
      <c r="G735" t="s">
        <v>89</v>
      </c>
      <c r="H735" s="1">
        <v>44</v>
      </c>
      <c r="I735" s="1" t="str">
        <f>"0"</f>
        <v>0</v>
      </c>
    </row>
    <row r="736" spans="1:9">
      <c r="A736" t="s">
        <v>2383</v>
      </c>
      <c r="B736" t="s">
        <v>2384</v>
      </c>
      <c r="C736" t="s">
        <v>2385</v>
      </c>
      <c r="D736" t="s">
        <v>32</v>
      </c>
      <c r="E736" t="str">
        <f>"06401"</f>
        <v>06401</v>
      </c>
      <c r="F736" t="s">
        <v>2386</v>
      </c>
      <c r="G736" t="s">
        <v>197</v>
      </c>
      <c r="H736" s="1">
        <v>122</v>
      </c>
      <c r="I736" s="1">
        <v>24</v>
      </c>
    </row>
    <row r="737" spans="1:9">
      <c r="A737" t="s">
        <v>2803</v>
      </c>
      <c r="B737" t="s">
        <v>2804</v>
      </c>
      <c r="C737" t="s">
        <v>2805</v>
      </c>
      <c r="D737" t="s">
        <v>374</v>
      </c>
      <c r="E737" t="str">
        <f>"06604"</f>
        <v>06604</v>
      </c>
      <c r="F737" t="s">
        <v>2806</v>
      </c>
      <c r="G737" t="s">
        <v>197</v>
      </c>
      <c r="H737" s="1">
        <v>73</v>
      </c>
      <c r="I737" s="1">
        <v>16</v>
      </c>
    </row>
    <row r="738" spans="1:9">
      <c r="A738" t="s">
        <v>3179</v>
      </c>
      <c r="B738" t="s">
        <v>3180</v>
      </c>
      <c r="C738" t="s">
        <v>3181</v>
      </c>
      <c r="D738" t="s">
        <v>201</v>
      </c>
      <c r="E738" t="str">
        <f>"06519"</f>
        <v>06519</v>
      </c>
      <c r="F738" t="s">
        <v>3182</v>
      </c>
      <c r="G738" t="s">
        <v>197</v>
      </c>
      <c r="H738" s="1">
        <v>188</v>
      </c>
      <c r="I738" s="1">
        <v>48</v>
      </c>
    </row>
    <row r="739" spans="1:9">
      <c r="A739" t="s">
        <v>6561</v>
      </c>
      <c r="B739" t="s">
        <v>6562</v>
      </c>
      <c r="C739" t="s">
        <v>6563</v>
      </c>
      <c r="D739" t="s">
        <v>1631</v>
      </c>
      <c r="E739" t="s">
        <v>6564</v>
      </c>
      <c r="F739" t="s">
        <v>6565</v>
      </c>
      <c r="G739" t="s">
        <v>560</v>
      </c>
      <c r="H739" s="1">
        <v>16</v>
      </c>
      <c r="I739" s="1">
        <v>16</v>
      </c>
    </row>
    <row r="740" spans="1:9">
      <c r="A740" t="s">
        <v>1959</v>
      </c>
      <c r="B740" t="s">
        <v>1960</v>
      </c>
      <c r="C740" t="s">
        <v>1961</v>
      </c>
      <c r="D740" t="s">
        <v>201</v>
      </c>
      <c r="E740" t="s">
        <v>1962</v>
      </c>
      <c r="F740" t="s">
        <v>1963</v>
      </c>
      <c r="G740" t="s">
        <v>197</v>
      </c>
      <c r="H740" s="1">
        <v>128</v>
      </c>
      <c r="I740" s="1">
        <v>48</v>
      </c>
    </row>
    <row r="741" spans="1:9">
      <c r="A741" t="s">
        <v>6061</v>
      </c>
      <c r="B741" t="s">
        <v>6062</v>
      </c>
      <c r="C741" t="s">
        <v>6063</v>
      </c>
      <c r="D741" t="s">
        <v>201</v>
      </c>
      <c r="E741" t="s">
        <v>6064</v>
      </c>
      <c r="F741" t="s">
        <v>6065</v>
      </c>
      <c r="G741" t="s">
        <v>560</v>
      </c>
      <c r="H741" s="1">
        <v>32</v>
      </c>
      <c r="I741" s="1">
        <v>32</v>
      </c>
    </row>
    <row r="742" spans="1:9">
      <c r="A742" t="s">
        <v>3561</v>
      </c>
      <c r="B742" t="s">
        <v>3562</v>
      </c>
      <c r="C742" t="s">
        <v>3563</v>
      </c>
      <c r="D742" t="s">
        <v>454</v>
      </c>
      <c r="E742" t="s">
        <v>3564</v>
      </c>
      <c r="F742" t="s">
        <v>3565</v>
      </c>
      <c r="G742" t="s">
        <v>35</v>
      </c>
      <c r="H742" s="1">
        <v>102</v>
      </c>
      <c r="I742" s="1">
        <v>48</v>
      </c>
    </row>
    <row r="743" spans="1:9">
      <c r="A743" t="s">
        <v>1263</v>
      </c>
      <c r="B743" t="s">
        <v>1264</v>
      </c>
      <c r="C743" t="s">
        <v>1265</v>
      </c>
      <c r="D743" t="s">
        <v>86</v>
      </c>
      <c r="E743" t="str">
        <f>"06040"</f>
        <v>06040</v>
      </c>
      <c r="F743" t="s">
        <v>1266</v>
      </c>
      <c r="G743" t="s">
        <v>89</v>
      </c>
      <c r="H743" s="1">
        <v>24</v>
      </c>
      <c r="I743" s="1" t="str">
        <f>"0"</f>
        <v>0</v>
      </c>
    </row>
    <row r="744" spans="1:9">
      <c r="A744" t="s">
        <v>5190</v>
      </c>
      <c r="B744" t="s">
        <v>5191</v>
      </c>
      <c r="C744" t="s">
        <v>5192</v>
      </c>
      <c r="D744" t="s">
        <v>86</v>
      </c>
      <c r="E744" t="s">
        <v>5193</v>
      </c>
      <c r="F744" t="s">
        <v>5194</v>
      </c>
      <c r="G744" t="s">
        <v>82</v>
      </c>
      <c r="H744" s="1">
        <v>225</v>
      </c>
      <c r="I744" s="1" t="str">
        <f>"0"</f>
        <v>0</v>
      </c>
    </row>
    <row r="745" spans="1:9">
      <c r="A745" t="s">
        <v>3695</v>
      </c>
      <c r="B745" t="s">
        <v>3696</v>
      </c>
      <c r="C745" t="s">
        <v>3697</v>
      </c>
      <c r="D745" t="s">
        <v>86</v>
      </c>
      <c r="E745" t="s">
        <v>3698</v>
      </c>
      <c r="F745" t="s">
        <v>3699</v>
      </c>
      <c r="G745" t="s">
        <v>82</v>
      </c>
      <c r="H745" s="1">
        <v>178</v>
      </c>
      <c r="I745" s="1" t="str">
        <f>"0"</f>
        <v>0</v>
      </c>
    </row>
    <row r="746" spans="1:9">
      <c r="A746" t="s">
        <v>3367</v>
      </c>
      <c r="B746" t="s">
        <v>3368</v>
      </c>
      <c r="C746" t="s">
        <v>3369</v>
      </c>
      <c r="D746" t="s">
        <v>86</v>
      </c>
      <c r="E746" t="s">
        <v>3370</v>
      </c>
      <c r="F746" t="s">
        <v>3371</v>
      </c>
      <c r="G746" t="s">
        <v>148</v>
      </c>
      <c r="H746" s="1">
        <v>98</v>
      </c>
      <c r="I746" s="1" t="str">
        <f>"0"</f>
        <v>0</v>
      </c>
    </row>
    <row r="747" spans="1:9">
      <c r="A747" t="s">
        <v>3479</v>
      </c>
      <c r="B747" t="s">
        <v>3480</v>
      </c>
      <c r="C747" t="s">
        <v>3481</v>
      </c>
      <c r="D747" t="s">
        <v>86</v>
      </c>
      <c r="E747" t="s">
        <v>3482</v>
      </c>
      <c r="F747" t="s">
        <v>3483</v>
      </c>
      <c r="G747" t="s">
        <v>82</v>
      </c>
      <c r="H747" s="1" t="str">
        <f>"150"</f>
        <v>150</v>
      </c>
      <c r="I747" s="1" t="str">
        <f>"0"</f>
        <v>0</v>
      </c>
    </row>
    <row r="748" spans="1:9">
      <c r="A748" t="s">
        <v>4908</v>
      </c>
      <c r="B748" t="s">
        <v>4909</v>
      </c>
      <c r="C748" t="s">
        <v>4910</v>
      </c>
      <c r="D748" t="s">
        <v>86</v>
      </c>
      <c r="E748" t="s">
        <v>4911</v>
      </c>
      <c r="F748" t="s">
        <v>4912</v>
      </c>
      <c r="G748" t="s">
        <v>82</v>
      </c>
      <c r="H748" s="1" t="str">
        <f>"70"</f>
        <v>70</v>
      </c>
      <c r="I748" s="1" t="str">
        <f>"0"</f>
        <v>0</v>
      </c>
    </row>
    <row r="749" spans="1:9">
      <c r="A749" t="s">
        <v>5004</v>
      </c>
      <c r="B749" t="s">
        <v>5005</v>
      </c>
      <c r="C749" t="s">
        <v>5006</v>
      </c>
      <c r="D749" t="s">
        <v>86</v>
      </c>
      <c r="E749" t="s">
        <v>5007</v>
      </c>
      <c r="F749" t="s">
        <v>5008</v>
      </c>
      <c r="G749" t="s">
        <v>42</v>
      </c>
      <c r="H749" s="1" t="str">
        <f>"150"</f>
        <v>150</v>
      </c>
      <c r="I749" s="1" t="str">
        <f>"0"</f>
        <v>0</v>
      </c>
    </row>
    <row r="750" spans="1:9">
      <c r="A750" t="s">
        <v>5200</v>
      </c>
      <c r="B750" t="s">
        <v>5201</v>
      </c>
      <c r="C750" t="s">
        <v>5202</v>
      </c>
      <c r="D750" t="s">
        <v>86</v>
      </c>
      <c r="E750" t="s">
        <v>5203</v>
      </c>
      <c r="F750" t="s">
        <v>5204</v>
      </c>
      <c r="G750" t="s">
        <v>82</v>
      </c>
      <c r="H750" s="1">
        <v>129</v>
      </c>
      <c r="I750" s="1" t="str">
        <f>"0"</f>
        <v>0</v>
      </c>
    </row>
    <row r="751" spans="1:9">
      <c r="A751" t="s">
        <v>5180</v>
      </c>
      <c r="B751" t="s">
        <v>5181</v>
      </c>
      <c r="C751" t="s">
        <v>5182</v>
      </c>
      <c r="D751" t="s">
        <v>86</v>
      </c>
      <c r="E751" t="s">
        <v>5183</v>
      </c>
      <c r="F751" t="s">
        <v>5184</v>
      </c>
      <c r="G751" t="s">
        <v>82</v>
      </c>
      <c r="H751" s="1">
        <v>251</v>
      </c>
      <c r="I751" s="1" t="str">
        <f>"0"</f>
        <v>0</v>
      </c>
    </row>
    <row r="752" spans="1:9">
      <c r="A752" t="s">
        <v>5175</v>
      </c>
      <c r="B752" t="s">
        <v>5176</v>
      </c>
      <c r="C752" t="s">
        <v>5177</v>
      </c>
      <c r="D752" t="s">
        <v>86</v>
      </c>
      <c r="E752" t="s">
        <v>5178</v>
      </c>
      <c r="F752" t="s">
        <v>5179</v>
      </c>
      <c r="G752" t="s">
        <v>3770</v>
      </c>
      <c r="H752" s="1">
        <v>53</v>
      </c>
      <c r="I752" s="1" t="str">
        <f>"0"</f>
        <v>0</v>
      </c>
    </row>
    <row r="753" spans="1:9">
      <c r="A753" t="s">
        <v>5195</v>
      </c>
      <c r="B753" t="s">
        <v>5196</v>
      </c>
      <c r="C753" t="s">
        <v>5197</v>
      </c>
      <c r="D753" t="s">
        <v>86</v>
      </c>
      <c r="E753" t="s">
        <v>5198</v>
      </c>
      <c r="F753" t="s">
        <v>5199</v>
      </c>
      <c r="G753" t="s">
        <v>82</v>
      </c>
      <c r="H753" s="1">
        <v>132</v>
      </c>
      <c r="I753" s="1" t="str">
        <f>"0"</f>
        <v>0</v>
      </c>
    </row>
    <row r="754" spans="1:9">
      <c r="A754" t="s">
        <v>5185</v>
      </c>
      <c r="B754" t="s">
        <v>5186</v>
      </c>
      <c r="C754" t="s">
        <v>5187</v>
      </c>
      <c r="D754" t="s">
        <v>86</v>
      </c>
      <c r="E754" t="s">
        <v>5188</v>
      </c>
      <c r="F754" t="s">
        <v>5189</v>
      </c>
      <c r="G754" t="s">
        <v>82</v>
      </c>
      <c r="H754" s="1" t="str">
        <f>"100"</f>
        <v>100</v>
      </c>
      <c r="I754" s="1" t="str">
        <f>"0"</f>
        <v>0</v>
      </c>
    </row>
    <row r="755" spans="1:9">
      <c r="A755" t="s">
        <v>22</v>
      </c>
      <c r="B755" t="s">
        <v>23</v>
      </c>
      <c r="C755" t="s">
        <v>24</v>
      </c>
      <c r="D755" t="s">
        <v>25</v>
      </c>
      <c r="E755" t="s">
        <v>26</v>
      </c>
      <c r="F755" t="s">
        <v>27</v>
      </c>
      <c r="G755" t="s">
        <v>28</v>
      </c>
      <c r="H755" s="1" t="str">
        <f>"40"</f>
        <v>40</v>
      </c>
      <c r="I755" s="1" t="str">
        <f>"0"</f>
        <v>0</v>
      </c>
    </row>
    <row r="756" spans="1:9">
      <c r="A756" t="s">
        <v>1937</v>
      </c>
      <c r="B756" t="s">
        <v>1938</v>
      </c>
      <c r="C756" t="s">
        <v>1939</v>
      </c>
      <c r="D756" t="s">
        <v>1018</v>
      </c>
      <c r="E756" t="str">
        <f>"06268"</f>
        <v>06268</v>
      </c>
      <c r="F756" t="s">
        <v>1940</v>
      </c>
      <c r="G756" t="s">
        <v>197</v>
      </c>
      <c r="H756" s="1">
        <v>116</v>
      </c>
      <c r="I756" s="1">
        <v>48</v>
      </c>
    </row>
    <row r="757" spans="1:9">
      <c r="A757" t="s">
        <v>1709</v>
      </c>
      <c r="B757" t="s">
        <v>1710</v>
      </c>
      <c r="C757" t="s">
        <v>1711</v>
      </c>
      <c r="D757" t="s">
        <v>1712</v>
      </c>
      <c r="E757" t="s">
        <v>1713</v>
      </c>
      <c r="F757" t="s">
        <v>1714</v>
      </c>
      <c r="G757" t="s">
        <v>106</v>
      </c>
      <c r="H757" s="1">
        <v>37</v>
      </c>
      <c r="I757" s="1" t="str">
        <f>"20"</f>
        <v>20</v>
      </c>
    </row>
    <row r="758" spans="1:9">
      <c r="A758" t="s">
        <v>512</v>
      </c>
      <c r="B758" t="s">
        <v>513</v>
      </c>
      <c r="C758" t="s">
        <v>514</v>
      </c>
      <c r="D758" t="s">
        <v>515</v>
      </c>
      <c r="E758" t="s">
        <v>516</v>
      </c>
      <c r="F758" t="s">
        <v>517</v>
      </c>
      <c r="G758" t="s">
        <v>179</v>
      </c>
      <c r="H758" s="1" t="str">
        <f>"50"</f>
        <v>50</v>
      </c>
      <c r="I758" s="1" t="str">
        <f>"0"</f>
        <v>0</v>
      </c>
    </row>
    <row r="759" spans="1:9">
      <c r="A759" t="s">
        <v>5277</v>
      </c>
      <c r="B759" t="s">
        <v>5278</v>
      </c>
      <c r="C759" t="s">
        <v>5279</v>
      </c>
      <c r="D759" t="s">
        <v>1733</v>
      </c>
      <c r="E759" t="str">
        <f>"06053"</f>
        <v>06053</v>
      </c>
      <c r="F759" t="s">
        <v>5280</v>
      </c>
      <c r="G759" t="s">
        <v>89</v>
      </c>
      <c r="H759" s="1">
        <v>36</v>
      </c>
      <c r="I759" s="1" t="str">
        <f>"0"</f>
        <v>0</v>
      </c>
    </row>
    <row r="760" spans="1:9">
      <c r="A760" t="s">
        <v>814</v>
      </c>
      <c r="B760" t="s">
        <v>815</v>
      </c>
      <c r="C760" t="s">
        <v>816</v>
      </c>
      <c r="D760" t="s">
        <v>190</v>
      </c>
      <c r="E760" t="str">
        <f>"06901"</f>
        <v>06901</v>
      </c>
      <c r="F760" t="s">
        <v>817</v>
      </c>
      <c r="G760" t="s">
        <v>89</v>
      </c>
      <c r="H760" s="1">
        <v>37</v>
      </c>
      <c r="I760" s="1" t="str">
        <f>"0"</f>
        <v>0</v>
      </c>
    </row>
    <row r="761" spans="1:9">
      <c r="A761" t="s">
        <v>1414</v>
      </c>
      <c r="B761" t="s">
        <v>1415</v>
      </c>
      <c r="C761" t="s">
        <v>1416</v>
      </c>
      <c r="D761" t="s">
        <v>398</v>
      </c>
      <c r="E761" t="str">
        <f>"06447"</f>
        <v>06447</v>
      </c>
      <c r="F761" t="s">
        <v>1417</v>
      </c>
      <c r="G761" t="s">
        <v>89</v>
      </c>
      <c r="H761" s="1">
        <v>22</v>
      </c>
      <c r="I761" s="1" t="str">
        <f>"0"</f>
        <v>0</v>
      </c>
    </row>
    <row r="762" spans="1:9">
      <c r="A762" t="s">
        <v>6622</v>
      </c>
      <c r="B762" t="s">
        <v>6623</v>
      </c>
      <c r="C762" t="s">
        <v>6624</v>
      </c>
      <c r="D762" t="s">
        <v>250</v>
      </c>
      <c r="E762" t="s">
        <v>6625</v>
      </c>
      <c r="F762" t="s">
        <v>6626</v>
      </c>
      <c r="G762" t="s">
        <v>106</v>
      </c>
      <c r="H762" s="1">
        <v>12</v>
      </c>
      <c r="I762" s="1">
        <v>12</v>
      </c>
    </row>
    <row r="763" spans="1:9">
      <c r="A763" t="s">
        <v>2965</v>
      </c>
      <c r="B763" t="s">
        <v>2966</v>
      </c>
      <c r="C763" t="s">
        <v>2967</v>
      </c>
      <c r="D763" t="s">
        <v>287</v>
      </c>
      <c r="E763" t="str">
        <f>"06855"</f>
        <v>06855</v>
      </c>
      <c r="F763" t="s">
        <v>2968</v>
      </c>
      <c r="G763" t="s">
        <v>89</v>
      </c>
      <c r="H763" s="1" t="str">
        <f>"40"</f>
        <v>40</v>
      </c>
      <c r="I763" s="1" t="str">
        <f>"0"</f>
        <v>0</v>
      </c>
    </row>
    <row r="764" spans="1:9">
      <c r="A764" t="s">
        <v>1151</v>
      </c>
      <c r="B764" t="s">
        <v>1152</v>
      </c>
      <c r="C764" t="s">
        <v>1153</v>
      </c>
      <c r="D764" t="s">
        <v>374</v>
      </c>
      <c r="E764" t="s">
        <v>1154</v>
      </c>
      <c r="F764" t="s">
        <v>1155</v>
      </c>
      <c r="G764" t="s">
        <v>89</v>
      </c>
      <c r="H764" s="1">
        <v>64</v>
      </c>
      <c r="I764" s="1" t="str">
        <f>"0"</f>
        <v>0</v>
      </c>
    </row>
    <row r="765" spans="1:9">
      <c r="A765" t="s">
        <v>456</v>
      </c>
      <c r="B765" t="s">
        <v>457</v>
      </c>
      <c r="C765" t="s">
        <v>458</v>
      </c>
      <c r="D765" t="s">
        <v>459</v>
      </c>
      <c r="E765" t="s">
        <v>460</v>
      </c>
      <c r="F765" t="s">
        <v>461</v>
      </c>
      <c r="G765" t="s">
        <v>106</v>
      </c>
      <c r="H765" s="1">
        <v>49</v>
      </c>
      <c r="I765" s="1">
        <v>32</v>
      </c>
    </row>
    <row r="766" spans="1:9">
      <c r="A766" t="s">
        <v>5055</v>
      </c>
      <c r="B766" t="s">
        <v>5056</v>
      </c>
      <c r="C766" t="s">
        <v>5057</v>
      </c>
      <c r="D766" t="s">
        <v>73</v>
      </c>
      <c r="E766" t="str">
        <f>"06360"</f>
        <v>06360</v>
      </c>
      <c r="F766" t="s">
        <v>5058</v>
      </c>
      <c r="G766" t="s">
        <v>625</v>
      </c>
      <c r="H766" s="1">
        <v>31</v>
      </c>
      <c r="I766" s="1">
        <v>12</v>
      </c>
    </row>
    <row r="767" spans="1:9">
      <c r="A767" t="s">
        <v>395</v>
      </c>
      <c r="B767" t="s">
        <v>396</v>
      </c>
      <c r="C767" t="s">
        <v>397</v>
      </c>
      <c r="D767" t="s">
        <v>398</v>
      </c>
      <c r="E767" t="str">
        <f>"06447"</f>
        <v>06447</v>
      </c>
      <c r="F767" t="s">
        <v>399</v>
      </c>
      <c r="G767" t="s">
        <v>119</v>
      </c>
      <c r="H767" s="1">
        <v>82</v>
      </c>
      <c r="I767" s="1" t="str">
        <f>"0"</f>
        <v>0</v>
      </c>
    </row>
    <row r="768" spans="1:9">
      <c r="A768" t="s">
        <v>4763</v>
      </c>
      <c r="B768" t="s">
        <v>4764</v>
      </c>
      <c r="C768" t="s">
        <v>4765</v>
      </c>
      <c r="D768" t="s">
        <v>246</v>
      </c>
      <c r="E768" t="s">
        <v>4766</v>
      </c>
      <c r="F768" t="s">
        <v>4767</v>
      </c>
      <c r="G768" t="s">
        <v>269</v>
      </c>
      <c r="H768" s="1">
        <v>42</v>
      </c>
      <c r="I768" s="1">
        <v>8</v>
      </c>
    </row>
    <row r="769" spans="1:9">
      <c r="A769" t="s">
        <v>5421</v>
      </c>
      <c r="B769" t="s">
        <v>5422</v>
      </c>
      <c r="C769" t="s">
        <v>5423</v>
      </c>
      <c r="D769" t="s">
        <v>374</v>
      </c>
      <c r="E769" t="s">
        <v>5424</v>
      </c>
      <c r="F769" t="s">
        <v>5425</v>
      </c>
      <c r="G769" t="s">
        <v>197</v>
      </c>
      <c r="H769" s="1" t="str">
        <f>"60"</f>
        <v>60</v>
      </c>
      <c r="I769" s="1" t="str">
        <f>"40"</f>
        <v>40</v>
      </c>
    </row>
    <row r="770" spans="1:9">
      <c r="A770" t="s">
        <v>5155</v>
      </c>
      <c r="B770" t="s">
        <v>5156</v>
      </c>
      <c r="C770" t="s">
        <v>5157</v>
      </c>
      <c r="D770" t="s">
        <v>641</v>
      </c>
      <c r="E770" t="s">
        <v>5158</v>
      </c>
      <c r="F770" t="s">
        <v>5159</v>
      </c>
      <c r="G770" t="s">
        <v>89</v>
      </c>
      <c r="H770" s="1">
        <v>124</v>
      </c>
      <c r="I770" s="1" t="str">
        <f>"0"</f>
        <v>0</v>
      </c>
    </row>
    <row r="771" spans="1:9">
      <c r="A771" t="s">
        <v>6008</v>
      </c>
      <c r="B771" t="s">
        <v>6009</v>
      </c>
      <c r="C771" t="s">
        <v>6010</v>
      </c>
      <c r="D771" t="s">
        <v>641</v>
      </c>
      <c r="E771" t="s">
        <v>6011</v>
      </c>
      <c r="G771" t="s">
        <v>1343</v>
      </c>
      <c r="H771" s="1">
        <v>134</v>
      </c>
      <c r="I771" s="1" t="str">
        <f>"0"</f>
        <v>0</v>
      </c>
    </row>
    <row r="772" spans="1:9">
      <c r="A772" t="s">
        <v>5205</v>
      </c>
      <c r="B772" t="s">
        <v>5206</v>
      </c>
      <c r="C772" t="s">
        <v>5207</v>
      </c>
      <c r="D772" t="s">
        <v>641</v>
      </c>
      <c r="E772" t="s">
        <v>5208</v>
      </c>
      <c r="F772" t="s">
        <v>4642</v>
      </c>
      <c r="G772" t="s">
        <v>28</v>
      </c>
      <c r="H772" s="1">
        <v>58</v>
      </c>
      <c r="I772" s="1" t="str">
        <f>"0"</f>
        <v>0</v>
      </c>
    </row>
    <row r="773" spans="1:9">
      <c r="A773" t="s">
        <v>5209</v>
      </c>
      <c r="B773" t="s">
        <v>5210</v>
      </c>
      <c r="C773" t="s">
        <v>5211</v>
      </c>
      <c r="D773" t="s">
        <v>641</v>
      </c>
      <c r="E773" t="s">
        <v>5212</v>
      </c>
      <c r="F773" t="s">
        <v>5213</v>
      </c>
      <c r="G773" t="s">
        <v>82</v>
      </c>
      <c r="H773" s="1">
        <v>52</v>
      </c>
      <c r="I773" s="1" t="str">
        <f>"0"</f>
        <v>0</v>
      </c>
    </row>
    <row r="774" spans="1:9">
      <c r="A774" t="s">
        <v>4638</v>
      </c>
      <c r="B774" t="s">
        <v>4639</v>
      </c>
      <c r="C774" t="s">
        <v>4640</v>
      </c>
      <c r="D774" t="s">
        <v>641</v>
      </c>
      <c r="E774" t="s">
        <v>4641</v>
      </c>
      <c r="F774" t="s">
        <v>4642</v>
      </c>
      <c r="G774" t="s">
        <v>82</v>
      </c>
      <c r="H774" s="1">
        <v>117</v>
      </c>
      <c r="I774" s="1" t="str">
        <f>"0"</f>
        <v>0</v>
      </c>
    </row>
    <row r="775" spans="1:9">
      <c r="A775" t="s">
        <v>5042</v>
      </c>
      <c r="B775" t="s">
        <v>5043</v>
      </c>
      <c r="C775" t="s">
        <v>5044</v>
      </c>
      <c r="D775" t="s">
        <v>641</v>
      </c>
      <c r="E775" t="str">
        <f>"06450"</f>
        <v>06450</v>
      </c>
      <c r="F775" t="s">
        <v>5045</v>
      </c>
      <c r="G775" t="s">
        <v>82</v>
      </c>
      <c r="H775" s="1" t="str">
        <f>"80"</f>
        <v>80</v>
      </c>
      <c r="I775" s="1" t="str">
        <f>"0"</f>
        <v>0</v>
      </c>
    </row>
    <row r="776" spans="1:9">
      <c r="A776" t="s">
        <v>4712</v>
      </c>
      <c r="B776" t="s">
        <v>4713</v>
      </c>
      <c r="C776" t="s">
        <v>4714</v>
      </c>
      <c r="D776" t="s">
        <v>641</v>
      </c>
      <c r="E776" t="s">
        <v>4715</v>
      </c>
      <c r="F776" t="s">
        <v>4716</v>
      </c>
      <c r="G776" t="s">
        <v>560</v>
      </c>
      <c r="H776" s="1" t="str">
        <f>"40"</f>
        <v>40</v>
      </c>
      <c r="I776" s="1" t="str">
        <f>"40"</f>
        <v>40</v>
      </c>
    </row>
    <row r="777" spans="1:9">
      <c r="A777" t="s">
        <v>5309</v>
      </c>
      <c r="B777" t="s">
        <v>5310</v>
      </c>
      <c r="C777" t="s">
        <v>5311</v>
      </c>
      <c r="D777" t="s">
        <v>641</v>
      </c>
      <c r="E777" t="s">
        <v>5312</v>
      </c>
      <c r="F777" t="s">
        <v>5313</v>
      </c>
      <c r="G777" t="s">
        <v>76</v>
      </c>
      <c r="H777" s="1">
        <v>81</v>
      </c>
      <c r="I777" s="1">
        <v>42</v>
      </c>
    </row>
    <row r="778" spans="1:9">
      <c r="A778" t="s">
        <v>5743</v>
      </c>
      <c r="B778" t="s">
        <v>5744</v>
      </c>
      <c r="C778" t="s">
        <v>2725</v>
      </c>
      <c r="D778" t="s">
        <v>641</v>
      </c>
      <c r="E778" t="s">
        <v>2726</v>
      </c>
      <c r="F778" t="s">
        <v>4642</v>
      </c>
      <c r="G778" t="s">
        <v>179</v>
      </c>
      <c r="H778" s="1">
        <v>28</v>
      </c>
      <c r="I778" s="1" t="str">
        <f>"0"</f>
        <v>0</v>
      </c>
    </row>
    <row r="779" spans="1:9">
      <c r="A779" t="s">
        <v>6523</v>
      </c>
      <c r="B779" t="s">
        <v>6524</v>
      </c>
      <c r="C779" t="s">
        <v>6525</v>
      </c>
      <c r="D779" t="s">
        <v>641</v>
      </c>
      <c r="E779" t="s">
        <v>6526</v>
      </c>
      <c r="F779" t="s">
        <v>6527</v>
      </c>
      <c r="G779" t="s">
        <v>197</v>
      </c>
      <c r="H779" s="1">
        <v>55</v>
      </c>
      <c r="I779" s="1">
        <v>24</v>
      </c>
    </row>
    <row r="780" spans="1:9">
      <c r="A780" t="s">
        <v>6334</v>
      </c>
      <c r="B780" t="s">
        <v>6259</v>
      </c>
      <c r="C780" t="s">
        <v>6335</v>
      </c>
      <c r="D780" t="s">
        <v>1733</v>
      </c>
      <c r="E780" t="s">
        <v>6336</v>
      </c>
      <c r="F780" t="s">
        <v>6337</v>
      </c>
      <c r="G780" t="s">
        <v>21</v>
      </c>
      <c r="H780" s="1" t="str">
        <f>"40"</f>
        <v>40</v>
      </c>
      <c r="I780" s="1">
        <v>24</v>
      </c>
    </row>
    <row r="781" spans="1:9">
      <c r="A781" t="s">
        <v>1897</v>
      </c>
      <c r="B781" t="s">
        <v>1898</v>
      </c>
      <c r="C781" t="s">
        <v>1899</v>
      </c>
      <c r="D781" t="s">
        <v>1744</v>
      </c>
      <c r="E781" t="s">
        <v>1900</v>
      </c>
      <c r="F781" t="s">
        <v>1901</v>
      </c>
      <c r="G781" t="s">
        <v>106</v>
      </c>
      <c r="H781" s="1">
        <v>32</v>
      </c>
      <c r="I781" s="1">
        <v>12</v>
      </c>
    </row>
    <row r="782" spans="1:9">
      <c r="A782" t="s">
        <v>3750</v>
      </c>
      <c r="B782" t="s">
        <v>3751</v>
      </c>
      <c r="C782" t="s">
        <v>3752</v>
      </c>
      <c r="D782" t="s">
        <v>273</v>
      </c>
      <c r="E782" t="str">
        <f>"06820"</f>
        <v>06820</v>
      </c>
      <c r="F782" t="s">
        <v>3753</v>
      </c>
      <c r="G782" t="s">
        <v>160</v>
      </c>
      <c r="H782" s="1">
        <v>67</v>
      </c>
      <c r="I782" s="1">
        <v>15</v>
      </c>
    </row>
    <row r="783" spans="1:9">
      <c r="A783" t="s">
        <v>1267</v>
      </c>
      <c r="B783" t="s">
        <v>1268</v>
      </c>
      <c r="C783" t="s">
        <v>1269</v>
      </c>
      <c r="D783" t="s">
        <v>484</v>
      </c>
      <c r="E783" t="s">
        <v>1270</v>
      </c>
      <c r="F783" t="s">
        <v>1271</v>
      </c>
      <c r="G783" t="s">
        <v>1272</v>
      </c>
      <c r="H783" s="1" t="str">
        <f>"70"</f>
        <v>70</v>
      </c>
      <c r="I783" s="1">
        <v>15</v>
      </c>
    </row>
    <row r="784" spans="1:9">
      <c r="A784" t="s">
        <v>4982</v>
      </c>
      <c r="B784" t="s">
        <v>4983</v>
      </c>
      <c r="C784" t="s">
        <v>4984</v>
      </c>
      <c r="D784" t="s">
        <v>116</v>
      </c>
      <c r="E784" t="str">
        <f>"06114"</f>
        <v>06114</v>
      </c>
      <c r="F784" t="s">
        <v>4985</v>
      </c>
      <c r="G784" t="s">
        <v>89</v>
      </c>
      <c r="H784" s="1">
        <v>36</v>
      </c>
      <c r="I784" s="1" t="str">
        <f>"0"</f>
        <v>0</v>
      </c>
    </row>
    <row r="785" spans="1:9">
      <c r="A785" t="s">
        <v>6318</v>
      </c>
      <c r="B785" t="s">
        <v>6319</v>
      </c>
      <c r="C785" t="s">
        <v>6320</v>
      </c>
      <c r="D785" t="s">
        <v>116</v>
      </c>
      <c r="E785" t="s">
        <v>6321</v>
      </c>
      <c r="F785" t="s">
        <v>6322</v>
      </c>
      <c r="G785" t="s">
        <v>6323</v>
      </c>
      <c r="H785" s="1" t="str">
        <f>"60"</f>
        <v>60</v>
      </c>
      <c r="I785" s="1" t="str">
        <f>"0"</f>
        <v>0</v>
      </c>
    </row>
    <row r="786" spans="1:9">
      <c r="A786" t="s">
        <v>3609</v>
      </c>
      <c r="B786" t="s">
        <v>3610</v>
      </c>
      <c r="C786" t="s">
        <v>3611</v>
      </c>
      <c r="D786" t="s">
        <v>1744</v>
      </c>
      <c r="E786" t="s">
        <v>3612</v>
      </c>
      <c r="F786" t="s">
        <v>3613</v>
      </c>
      <c r="G786" t="s">
        <v>3614</v>
      </c>
      <c r="H786" s="1" t="str">
        <f>"50"</f>
        <v>50</v>
      </c>
      <c r="I786" s="1" t="str">
        <f>"0"</f>
        <v>0</v>
      </c>
    </row>
    <row r="787" spans="1:9">
      <c r="A787" t="s">
        <v>1604</v>
      </c>
      <c r="B787" t="s">
        <v>1605</v>
      </c>
      <c r="C787" t="s">
        <v>1606</v>
      </c>
      <c r="D787" t="s">
        <v>1607</v>
      </c>
      <c r="E787" t="s">
        <v>1608</v>
      </c>
      <c r="F787" t="s">
        <v>1609</v>
      </c>
      <c r="G787" t="s">
        <v>119</v>
      </c>
      <c r="H787" s="1">
        <v>48</v>
      </c>
      <c r="I787" s="1" t="str">
        <f>"0"</f>
        <v>0</v>
      </c>
    </row>
    <row r="788" spans="1:9">
      <c r="A788" t="s">
        <v>120</v>
      </c>
      <c r="B788" t="s">
        <v>121</v>
      </c>
      <c r="C788" t="s">
        <v>122</v>
      </c>
      <c r="D788" t="s">
        <v>123</v>
      </c>
      <c r="E788" t="s">
        <v>124</v>
      </c>
      <c r="F788" t="s">
        <v>125</v>
      </c>
      <c r="G788" t="s">
        <v>89</v>
      </c>
      <c r="H788" s="1">
        <v>19</v>
      </c>
      <c r="I788" s="1" t="str">
        <f>"0"</f>
        <v>0</v>
      </c>
    </row>
    <row r="789" spans="1:9">
      <c r="A789" t="s">
        <v>6017</v>
      </c>
      <c r="B789" t="s">
        <v>6018</v>
      </c>
      <c r="C789" t="s">
        <v>6019</v>
      </c>
      <c r="D789" t="s">
        <v>641</v>
      </c>
      <c r="E789" t="s">
        <v>6020</v>
      </c>
      <c r="F789" t="s">
        <v>6021</v>
      </c>
      <c r="G789" t="s">
        <v>89</v>
      </c>
      <c r="H789" s="1">
        <v>22</v>
      </c>
      <c r="I789" s="1" t="str">
        <f>"0"</f>
        <v>0</v>
      </c>
    </row>
    <row r="790" spans="1:9">
      <c r="A790" t="s">
        <v>204</v>
      </c>
      <c r="B790" t="s">
        <v>205</v>
      </c>
      <c r="C790" t="s">
        <v>206</v>
      </c>
      <c r="D790" t="s">
        <v>207</v>
      </c>
      <c r="E790" t="s">
        <v>208</v>
      </c>
      <c r="F790" t="s">
        <v>209</v>
      </c>
      <c r="G790" t="s">
        <v>179</v>
      </c>
      <c r="H790" s="1">
        <v>25</v>
      </c>
      <c r="I790" s="1" t="str">
        <f>"0"</f>
        <v>0</v>
      </c>
    </row>
    <row r="791" spans="1:9">
      <c r="A791" t="s">
        <v>3940</v>
      </c>
      <c r="B791" t="s">
        <v>3941</v>
      </c>
      <c r="C791" t="s">
        <v>3942</v>
      </c>
      <c r="D791" t="s">
        <v>207</v>
      </c>
      <c r="E791" t="str">
        <f>"06460"</f>
        <v>06460</v>
      </c>
      <c r="F791" t="s">
        <v>3943</v>
      </c>
      <c r="G791" t="s">
        <v>89</v>
      </c>
      <c r="H791" s="1">
        <v>25</v>
      </c>
      <c r="I791" s="1" t="str">
        <f>"0"</f>
        <v>0</v>
      </c>
    </row>
    <row r="792" spans="1:9">
      <c r="A792" t="s">
        <v>3354</v>
      </c>
      <c r="B792" t="s">
        <v>3355</v>
      </c>
      <c r="C792" t="s">
        <v>3356</v>
      </c>
      <c r="D792" t="s">
        <v>1329</v>
      </c>
      <c r="E792" t="s">
        <v>3357</v>
      </c>
      <c r="F792" t="s">
        <v>3358</v>
      </c>
      <c r="G792" t="s">
        <v>21</v>
      </c>
      <c r="H792" s="1">
        <v>88</v>
      </c>
      <c r="I792" s="1">
        <v>56</v>
      </c>
    </row>
    <row r="793" spans="1:9">
      <c r="A793" t="s">
        <v>3098</v>
      </c>
      <c r="B793" t="s">
        <v>3099</v>
      </c>
      <c r="C793" t="s">
        <v>3100</v>
      </c>
      <c r="D793" t="s">
        <v>3101</v>
      </c>
      <c r="E793" t="str">
        <f>"06481"</f>
        <v>06481</v>
      </c>
      <c r="F793" t="s">
        <v>3102</v>
      </c>
      <c r="G793" t="s">
        <v>21</v>
      </c>
      <c r="H793" s="1">
        <v>16</v>
      </c>
      <c r="I793" s="1">
        <v>4</v>
      </c>
    </row>
    <row r="794" spans="1:9">
      <c r="A794" t="s">
        <v>5989</v>
      </c>
      <c r="B794" t="s">
        <v>5990</v>
      </c>
      <c r="C794" t="s">
        <v>5991</v>
      </c>
      <c r="D794" t="s">
        <v>380</v>
      </c>
      <c r="E794" t="s">
        <v>5992</v>
      </c>
      <c r="F794" t="s">
        <v>5993</v>
      </c>
      <c r="G794" t="s">
        <v>197</v>
      </c>
      <c r="H794" s="1">
        <v>35</v>
      </c>
      <c r="I794" s="1">
        <v>11</v>
      </c>
    </row>
    <row r="795" spans="1:9">
      <c r="A795" t="s">
        <v>2910</v>
      </c>
      <c r="B795" t="s">
        <v>2911</v>
      </c>
      <c r="C795" t="s">
        <v>2912</v>
      </c>
      <c r="D795" t="s">
        <v>1744</v>
      </c>
      <c r="E795" t="s">
        <v>2913</v>
      </c>
      <c r="F795" t="s">
        <v>2914</v>
      </c>
      <c r="G795" t="s">
        <v>76</v>
      </c>
      <c r="H795" s="1">
        <v>96</v>
      </c>
      <c r="I795" s="1">
        <v>43</v>
      </c>
    </row>
    <row r="796" spans="1:9">
      <c r="A796" t="s">
        <v>6496</v>
      </c>
      <c r="B796" t="s">
        <v>6497</v>
      </c>
      <c r="C796" t="s">
        <v>6498</v>
      </c>
      <c r="D796" t="s">
        <v>3001</v>
      </c>
      <c r="E796" t="s">
        <v>6499</v>
      </c>
      <c r="F796" t="s">
        <v>6500</v>
      </c>
      <c r="G796" t="s">
        <v>119</v>
      </c>
      <c r="H796" s="1">
        <v>48</v>
      </c>
    </row>
    <row r="797" spans="1:9">
      <c r="A797" t="s">
        <v>4913</v>
      </c>
      <c r="B797" t="s">
        <v>4914</v>
      </c>
      <c r="C797" t="s">
        <v>4915</v>
      </c>
      <c r="D797" t="s">
        <v>4916</v>
      </c>
      <c r="E797" t="s">
        <v>4917</v>
      </c>
      <c r="F797" t="s">
        <v>4918</v>
      </c>
      <c r="G797" t="s">
        <v>1423</v>
      </c>
      <c r="H797" s="1">
        <v>32</v>
      </c>
      <c r="I797" s="1">
        <v>8</v>
      </c>
    </row>
    <row r="798" spans="1:9">
      <c r="A798" t="s">
        <v>4082</v>
      </c>
      <c r="B798" t="s">
        <v>4083</v>
      </c>
      <c r="C798" t="s">
        <v>4084</v>
      </c>
      <c r="D798" t="s">
        <v>201</v>
      </c>
      <c r="E798" t="s">
        <v>4085</v>
      </c>
      <c r="F798" t="s">
        <v>4086</v>
      </c>
      <c r="G798" t="s">
        <v>76</v>
      </c>
      <c r="H798" s="1">
        <v>59</v>
      </c>
      <c r="I798" s="1">
        <v>24</v>
      </c>
    </row>
    <row r="799" spans="1:9">
      <c r="A799" t="s">
        <v>6444</v>
      </c>
      <c r="B799" t="s">
        <v>6445</v>
      </c>
      <c r="C799" t="s">
        <v>6446</v>
      </c>
      <c r="D799" t="s">
        <v>6094</v>
      </c>
      <c r="E799" t="s">
        <v>6447</v>
      </c>
      <c r="F799" t="s">
        <v>6448</v>
      </c>
      <c r="G799" t="s">
        <v>89</v>
      </c>
      <c r="H799" s="1" t="str">
        <f>"20"</f>
        <v>20</v>
      </c>
      <c r="I799" s="1" t="str">
        <f>"0"</f>
        <v>0</v>
      </c>
    </row>
    <row r="800" spans="1:9">
      <c r="A800" t="s">
        <v>1472</v>
      </c>
      <c r="B800" t="s">
        <v>1473</v>
      </c>
      <c r="C800" t="s">
        <v>1474</v>
      </c>
      <c r="D800" t="s">
        <v>134</v>
      </c>
      <c r="E800" t="s">
        <v>1475</v>
      </c>
      <c r="F800" t="s">
        <v>1476</v>
      </c>
      <c r="G800" t="s">
        <v>1343</v>
      </c>
      <c r="H800" s="1">
        <v>91</v>
      </c>
      <c r="I800" s="1" t="str">
        <f>"0"</f>
        <v>0</v>
      </c>
    </row>
    <row r="801" spans="1:9">
      <c r="A801" t="s">
        <v>2960</v>
      </c>
      <c r="B801" t="s">
        <v>2961</v>
      </c>
      <c r="C801" t="s">
        <v>2962</v>
      </c>
      <c r="D801" t="s">
        <v>201</v>
      </c>
      <c r="E801" t="s">
        <v>2963</v>
      </c>
      <c r="F801" t="s">
        <v>2964</v>
      </c>
      <c r="G801" t="s">
        <v>625</v>
      </c>
      <c r="H801" s="1">
        <v>23</v>
      </c>
      <c r="I801" s="1">
        <v>8</v>
      </c>
    </row>
    <row r="802" spans="1:9">
      <c r="A802" t="s">
        <v>4318</v>
      </c>
      <c r="B802" t="s">
        <v>4319</v>
      </c>
      <c r="C802" t="s">
        <v>4320</v>
      </c>
      <c r="D802" t="s">
        <v>201</v>
      </c>
      <c r="E802" t="str">
        <f>"06511"</f>
        <v>06511</v>
      </c>
      <c r="F802" t="s">
        <v>4321</v>
      </c>
      <c r="G802" t="s">
        <v>21</v>
      </c>
      <c r="H802" s="1">
        <v>36</v>
      </c>
      <c r="I802" s="1">
        <v>16</v>
      </c>
    </row>
    <row r="803" spans="1:9">
      <c r="A803" t="s">
        <v>3004</v>
      </c>
      <c r="B803" t="s">
        <v>3005</v>
      </c>
      <c r="C803" t="s">
        <v>3006</v>
      </c>
      <c r="D803" t="s">
        <v>322</v>
      </c>
      <c r="E803" t="s">
        <v>3007</v>
      </c>
      <c r="F803" t="s">
        <v>3008</v>
      </c>
      <c r="G803" t="s">
        <v>154</v>
      </c>
      <c r="H803" s="1">
        <v>68</v>
      </c>
      <c r="I803" s="1" t="str">
        <f>"0"</f>
        <v>0</v>
      </c>
    </row>
    <row r="804" spans="1:9">
      <c r="A804" t="s">
        <v>1825</v>
      </c>
      <c r="B804" t="s">
        <v>1826</v>
      </c>
      <c r="C804" t="s">
        <v>1827</v>
      </c>
      <c r="D804" t="s">
        <v>322</v>
      </c>
      <c r="E804" t="s">
        <v>1159</v>
      </c>
      <c r="F804" t="s">
        <v>1828</v>
      </c>
      <c r="G804" t="s">
        <v>197</v>
      </c>
      <c r="H804" s="1">
        <v>91</v>
      </c>
      <c r="I804" s="1" t="str">
        <f>"60"</f>
        <v>60</v>
      </c>
    </row>
    <row r="805" spans="1:9">
      <c r="A805" t="s">
        <v>1156</v>
      </c>
      <c r="B805" t="s">
        <v>1157</v>
      </c>
      <c r="C805" t="s">
        <v>1158</v>
      </c>
      <c r="D805" t="s">
        <v>322</v>
      </c>
      <c r="E805" t="s">
        <v>1159</v>
      </c>
      <c r="F805" t="s">
        <v>1160</v>
      </c>
      <c r="G805" t="s">
        <v>631</v>
      </c>
      <c r="H805" s="1">
        <v>33</v>
      </c>
      <c r="I805" s="1" t="str">
        <f>"0"</f>
        <v>0</v>
      </c>
    </row>
    <row r="806" spans="1:9">
      <c r="A806" t="s">
        <v>181</v>
      </c>
      <c r="B806" t="s">
        <v>182</v>
      </c>
      <c r="C806" t="s">
        <v>183</v>
      </c>
      <c r="D806" t="s">
        <v>80</v>
      </c>
      <c r="E806" t="s">
        <v>184</v>
      </c>
      <c r="F806" t="s">
        <v>185</v>
      </c>
      <c r="G806" t="s">
        <v>186</v>
      </c>
      <c r="H806" s="1">
        <v>46</v>
      </c>
      <c r="I806" s="1">
        <v>16</v>
      </c>
    </row>
    <row r="807" spans="1:9">
      <c r="A807" t="s">
        <v>5131</v>
      </c>
      <c r="B807" t="s">
        <v>5132</v>
      </c>
      <c r="C807" t="s">
        <v>5133</v>
      </c>
      <c r="D807" t="s">
        <v>190</v>
      </c>
      <c r="E807" t="str">
        <f>"06902"</f>
        <v>06902</v>
      </c>
      <c r="F807" t="s">
        <v>5134</v>
      </c>
      <c r="G807" t="s">
        <v>197</v>
      </c>
      <c r="H807" s="1">
        <v>46</v>
      </c>
      <c r="I807" s="1">
        <v>34</v>
      </c>
    </row>
    <row r="808" spans="1:9">
      <c r="A808" t="s">
        <v>1015</v>
      </c>
      <c r="B808" t="s">
        <v>1016</v>
      </c>
      <c r="C808" t="s">
        <v>1017</v>
      </c>
      <c r="D808" t="s">
        <v>1018</v>
      </c>
      <c r="E808" t="str">
        <f>"06250"</f>
        <v>06250</v>
      </c>
      <c r="F808" t="s">
        <v>1019</v>
      </c>
      <c r="G808" t="s">
        <v>502</v>
      </c>
      <c r="H808" s="1">
        <v>72</v>
      </c>
      <c r="I808" s="1" t="str">
        <f>"0"</f>
        <v>0</v>
      </c>
    </row>
    <row r="809" spans="1:9">
      <c r="A809" t="s">
        <v>6701</v>
      </c>
      <c r="B809" t="s">
        <v>6702</v>
      </c>
      <c r="C809" t="s">
        <v>6703</v>
      </c>
      <c r="D809" t="s">
        <v>201</v>
      </c>
      <c r="E809" t="str">
        <f>"06511"</f>
        <v>06511</v>
      </c>
      <c r="F809" t="s">
        <v>6704</v>
      </c>
      <c r="G809" t="s">
        <v>1308</v>
      </c>
      <c r="H809" s="1">
        <v>12</v>
      </c>
      <c r="I809" s="1" t="str">
        <f>"10"</f>
        <v>10</v>
      </c>
    </row>
    <row r="810" spans="1:9">
      <c r="A810" t="s">
        <v>4605</v>
      </c>
      <c r="B810" t="s">
        <v>4606</v>
      </c>
      <c r="C810" t="s">
        <v>4607</v>
      </c>
      <c r="D810" t="s">
        <v>40</v>
      </c>
      <c r="E810" t="s">
        <v>4608</v>
      </c>
      <c r="F810" t="s">
        <v>4609</v>
      </c>
      <c r="G810" t="s">
        <v>82</v>
      </c>
      <c r="H810" s="1" t="str">
        <f>"50"</f>
        <v>50</v>
      </c>
      <c r="I810" s="1" t="str">
        <f>"0"</f>
        <v>0</v>
      </c>
    </row>
    <row r="811" spans="1:9">
      <c r="A811" t="s">
        <v>6501</v>
      </c>
      <c r="B811" t="s">
        <v>6502</v>
      </c>
      <c r="C811" t="s">
        <v>6503</v>
      </c>
      <c r="D811" t="s">
        <v>979</v>
      </c>
      <c r="E811" t="s">
        <v>6504</v>
      </c>
      <c r="F811" t="s">
        <v>6505</v>
      </c>
      <c r="G811" t="s">
        <v>197</v>
      </c>
      <c r="H811" s="1">
        <v>25</v>
      </c>
      <c r="I811" s="1">
        <v>8</v>
      </c>
    </row>
    <row r="812" spans="1:9">
      <c r="A812" t="s">
        <v>5825</v>
      </c>
      <c r="B812" t="s">
        <v>5826</v>
      </c>
      <c r="C812" t="s">
        <v>5827</v>
      </c>
      <c r="D812" t="s">
        <v>190</v>
      </c>
      <c r="E812" t="s">
        <v>5828</v>
      </c>
      <c r="F812" t="s">
        <v>4665</v>
      </c>
      <c r="G812" t="s">
        <v>82</v>
      </c>
      <c r="H812" s="1" t="str">
        <f>"120"</f>
        <v>120</v>
      </c>
      <c r="I812" s="1" t="str">
        <f>"0"</f>
        <v>0</v>
      </c>
    </row>
    <row r="813" spans="1:9">
      <c r="A813" t="s">
        <v>2956</v>
      </c>
      <c r="B813" t="s">
        <v>2957</v>
      </c>
      <c r="C813" t="s">
        <v>2958</v>
      </c>
      <c r="D813" t="s">
        <v>12</v>
      </c>
      <c r="E813" t="str">
        <f>"06702"</f>
        <v>06702</v>
      </c>
      <c r="F813" t="s">
        <v>2959</v>
      </c>
      <c r="G813" t="s">
        <v>197</v>
      </c>
      <c r="H813" s="1">
        <v>322</v>
      </c>
      <c r="I813" s="1">
        <v>84</v>
      </c>
    </row>
    <row r="814" spans="1:9">
      <c r="A814" t="s">
        <v>5849</v>
      </c>
      <c r="B814" t="s">
        <v>5850</v>
      </c>
      <c r="C814" t="s">
        <v>5851</v>
      </c>
      <c r="D814" t="s">
        <v>515</v>
      </c>
      <c r="E814" t="s">
        <v>5852</v>
      </c>
      <c r="F814" t="s">
        <v>5853</v>
      </c>
      <c r="G814" t="s">
        <v>76</v>
      </c>
      <c r="H814" s="1">
        <v>31</v>
      </c>
      <c r="I814" s="1">
        <v>24</v>
      </c>
    </row>
    <row r="815" spans="1:9">
      <c r="A815" t="s">
        <v>6387</v>
      </c>
      <c r="B815" t="s">
        <v>6388</v>
      </c>
      <c r="C815" t="s">
        <v>6389</v>
      </c>
      <c r="D815" t="s">
        <v>515</v>
      </c>
      <c r="E815" t="s">
        <v>6390</v>
      </c>
      <c r="F815" t="s">
        <v>6391</v>
      </c>
      <c r="G815" t="s">
        <v>197</v>
      </c>
      <c r="H815" s="1">
        <v>79</v>
      </c>
      <c r="I815" s="1">
        <v>46</v>
      </c>
    </row>
    <row r="816" spans="1:9">
      <c r="A816" t="s">
        <v>4288</v>
      </c>
      <c r="B816" t="s">
        <v>4289</v>
      </c>
      <c r="C816" t="s">
        <v>4290</v>
      </c>
      <c r="D816" t="s">
        <v>1130</v>
      </c>
      <c r="E816" t="str">
        <f>"06424"</f>
        <v>06424</v>
      </c>
      <c r="F816" t="s">
        <v>4291</v>
      </c>
      <c r="G816" t="s">
        <v>314</v>
      </c>
      <c r="H816" s="1" t="str">
        <f>"80"</f>
        <v>80</v>
      </c>
      <c r="I816" s="1" t="str">
        <f>"0"</f>
        <v>0</v>
      </c>
    </row>
    <row r="817" spans="1:9">
      <c r="A817" t="s">
        <v>6405</v>
      </c>
      <c r="B817" t="s">
        <v>6406</v>
      </c>
      <c r="C817" t="s">
        <v>6407</v>
      </c>
      <c r="D817" t="s">
        <v>116</v>
      </c>
      <c r="E817" t="s">
        <v>6408</v>
      </c>
      <c r="F817" t="s">
        <v>6409</v>
      </c>
      <c r="G817" t="s">
        <v>197</v>
      </c>
      <c r="H817" s="1">
        <v>45</v>
      </c>
      <c r="I817" s="1">
        <v>32</v>
      </c>
    </row>
    <row r="818" spans="1:9">
      <c r="A818" t="s">
        <v>2176</v>
      </c>
      <c r="B818" t="s">
        <v>2177</v>
      </c>
      <c r="C818" t="s">
        <v>2178</v>
      </c>
      <c r="D818" t="s">
        <v>641</v>
      </c>
      <c r="E818" t="s">
        <v>2179</v>
      </c>
      <c r="F818" t="s">
        <v>656</v>
      </c>
      <c r="G818" t="s">
        <v>2180</v>
      </c>
      <c r="H818" s="1" t="str">
        <f>"40"</f>
        <v>40</v>
      </c>
      <c r="I818" s="1" t="str">
        <f>"0"</f>
        <v>0</v>
      </c>
    </row>
    <row r="819" spans="1:9">
      <c r="A819" t="s">
        <v>6459</v>
      </c>
      <c r="B819" t="s">
        <v>6460</v>
      </c>
      <c r="C819" t="s">
        <v>6461</v>
      </c>
      <c r="D819" t="s">
        <v>3016</v>
      </c>
      <c r="E819" t="s">
        <v>6462</v>
      </c>
      <c r="F819" t="s">
        <v>6463</v>
      </c>
      <c r="G819" t="s">
        <v>21</v>
      </c>
      <c r="H819" s="1">
        <v>32</v>
      </c>
      <c r="I819" s="1">
        <v>19</v>
      </c>
    </row>
    <row r="820" spans="1:9">
      <c r="A820" t="s">
        <v>4227</v>
      </c>
      <c r="B820" t="s">
        <v>4228</v>
      </c>
      <c r="C820" t="s">
        <v>4229</v>
      </c>
      <c r="D820" t="s">
        <v>1455</v>
      </c>
      <c r="E820" t="str">
        <f>"06417"</f>
        <v>06417</v>
      </c>
      <c r="F820" t="s">
        <v>4230</v>
      </c>
      <c r="G820" t="s">
        <v>82</v>
      </c>
      <c r="H820" s="1" t="str">
        <f>"50"</f>
        <v>50</v>
      </c>
      <c r="I820" s="1" t="str">
        <f>"0"</f>
        <v>0</v>
      </c>
    </row>
    <row r="821" spans="1:9">
      <c r="A821" t="s">
        <v>3175</v>
      </c>
      <c r="B821" t="s">
        <v>3176</v>
      </c>
      <c r="C821" t="s">
        <v>3177</v>
      </c>
      <c r="D821" t="s">
        <v>333</v>
      </c>
      <c r="E821" t="str">
        <f>"06770"</f>
        <v>06770</v>
      </c>
      <c r="F821" t="s">
        <v>3178</v>
      </c>
      <c r="G821" t="s">
        <v>89</v>
      </c>
      <c r="H821" s="1">
        <v>57</v>
      </c>
      <c r="I821" s="1" t="str">
        <f>"0"</f>
        <v>0</v>
      </c>
    </row>
    <row r="822" spans="1:9">
      <c r="A822" t="s">
        <v>2278</v>
      </c>
      <c r="B822" t="s">
        <v>2279</v>
      </c>
      <c r="C822" t="s">
        <v>2280</v>
      </c>
      <c r="D822" t="s">
        <v>12</v>
      </c>
      <c r="E822" t="s">
        <v>2281</v>
      </c>
      <c r="F822" t="s">
        <v>2282</v>
      </c>
      <c r="G822" t="s">
        <v>294</v>
      </c>
      <c r="H822" s="1">
        <v>48</v>
      </c>
      <c r="I822" s="1">
        <v>8</v>
      </c>
    </row>
    <row r="823" spans="1:9">
      <c r="A823" t="s">
        <v>6027</v>
      </c>
      <c r="B823" t="s">
        <v>6028</v>
      </c>
      <c r="C823" t="s">
        <v>3875</v>
      </c>
      <c r="D823" t="s">
        <v>333</v>
      </c>
      <c r="E823" t="s">
        <v>3876</v>
      </c>
      <c r="F823" t="s">
        <v>6029</v>
      </c>
      <c r="G823" t="s">
        <v>82</v>
      </c>
      <c r="H823" s="1">
        <v>72</v>
      </c>
      <c r="I823" s="1" t="str">
        <f>"0"</f>
        <v>0</v>
      </c>
    </row>
    <row r="824" spans="1:9">
      <c r="A824" t="s">
        <v>330</v>
      </c>
      <c r="B824" t="s">
        <v>331</v>
      </c>
      <c r="C824" t="s">
        <v>332</v>
      </c>
      <c r="D824" t="s">
        <v>333</v>
      </c>
      <c r="E824" t="s">
        <v>334</v>
      </c>
      <c r="F824" t="s">
        <v>335</v>
      </c>
      <c r="G824" t="s">
        <v>89</v>
      </c>
      <c r="H824" s="1">
        <v>58</v>
      </c>
      <c r="I824" s="1" t="str">
        <f>"0"</f>
        <v>0</v>
      </c>
    </row>
    <row r="825" spans="1:9">
      <c r="A825" t="s">
        <v>2898</v>
      </c>
      <c r="B825" t="s">
        <v>2899</v>
      </c>
      <c r="C825" t="s">
        <v>332</v>
      </c>
      <c r="D825" t="s">
        <v>333</v>
      </c>
      <c r="E825" t="s">
        <v>334</v>
      </c>
      <c r="F825" t="s">
        <v>335</v>
      </c>
      <c r="G825" t="s">
        <v>82</v>
      </c>
      <c r="H825" s="1">
        <v>147</v>
      </c>
      <c r="I825" s="1" t="str">
        <f>"0"</f>
        <v>0</v>
      </c>
    </row>
    <row r="826" spans="1:9">
      <c r="A826" t="s">
        <v>5949</v>
      </c>
      <c r="B826" t="s">
        <v>5950</v>
      </c>
      <c r="C826" t="s">
        <v>5951</v>
      </c>
      <c r="D826" t="s">
        <v>333</v>
      </c>
      <c r="E826" t="s">
        <v>5952</v>
      </c>
      <c r="F826" t="s">
        <v>5953</v>
      </c>
      <c r="G826" t="s">
        <v>82</v>
      </c>
      <c r="H826" s="1">
        <v>48</v>
      </c>
    </row>
    <row r="827" spans="1:9">
      <c r="A827" t="s">
        <v>1685</v>
      </c>
      <c r="B827" t="s">
        <v>1686</v>
      </c>
      <c r="C827" t="s">
        <v>1687</v>
      </c>
      <c r="D827" t="s">
        <v>66</v>
      </c>
      <c r="E827" t="s">
        <v>1688</v>
      </c>
      <c r="F827" t="s">
        <v>1689</v>
      </c>
      <c r="G827" t="s">
        <v>1343</v>
      </c>
      <c r="H827" s="1" t="str">
        <f>"50"</f>
        <v>50</v>
      </c>
      <c r="I827" s="1" t="str">
        <f>"0"</f>
        <v>0</v>
      </c>
    </row>
    <row r="828" spans="1:9">
      <c r="A828" t="s">
        <v>926</v>
      </c>
      <c r="B828" t="s">
        <v>927</v>
      </c>
      <c r="C828" t="s">
        <v>928</v>
      </c>
      <c r="D828" t="s">
        <v>66</v>
      </c>
      <c r="E828" t="s">
        <v>929</v>
      </c>
      <c r="F828" t="s">
        <v>930</v>
      </c>
      <c r="G828" t="s">
        <v>148</v>
      </c>
      <c r="H828" s="1" t="str">
        <f>"80"</f>
        <v>80</v>
      </c>
      <c r="I828" s="1" t="str">
        <f>"0"</f>
        <v>0</v>
      </c>
    </row>
    <row r="829" spans="1:9">
      <c r="A829" t="s">
        <v>921</v>
      </c>
      <c r="B829" t="s">
        <v>922</v>
      </c>
      <c r="C829" t="s">
        <v>923</v>
      </c>
      <c r="D829" t="s">
        <v>66</v>
      </c>
      <c r="E829" t="s">
        <v>924</v>
      </c>
      <c r="F829" t="s">
        <v>925</v>
      </c>
      <c r="G829" t="s">
        <v>119</v>
      </c>
      <c r="H829" s="1">
        <v>87</v>
      </c>
      <c r="I829" s="1" t="str">
        <f>"0"</f>
        <v>0</v>
      </c>
    </row>
    <row r="830" spans="1:9">
      <c r="A830" t="s">
        <v>916</v>
      </c>
      <c r="B830" t="s">
        <v>917</v>
      </c>
      <c r="C830" t="s">
        <v>918</v>
      </c>
      <c r="D830" t="s">
        <v>66</v>
      </c>
      <c r="E830" t="s">
        <v>919</v>
      </c>
      <c r="F830" t="s">
        <v>920</v>
      </c>
      <c r="G830" t="s">
        <v>148</v>
      </c>
      <c r="H830" s="1" t="str">
        <f>"100"</f>
        <v>100</v>
      </c>
      <c r="I830" s="1" t="str">
        <f>"0"</f>
        <v>0</v>
      </c>
    </row>
    <row r="831" spans="1:9">
      <c r="A831" t="s">
        <v>198</v>
      </c>
      <c r="B831" t="s">
        <v>199</v>
      </c>
      <c r="C831" t="s">
        <v>200</v>
      </c>
      <c r="D831" t="s">
        <v>201</v>
      </c>
      <c r="E831" t="s">
        <v>202</v>
      </c>
      <c r="F831" t="s">
        <v>203</v>
      </c>
      <c r="G831" t="s">
        <v>197</v>
      </c>
      <c r="H831" s="1">
        <v>52</v>
      </c>
      <c r="I831" s="1">
        <v>8</v>
      </c>
    </row>
    <row r="832" spans="1:9">
      <c r="A832" t="s">
        <v>1224</v>
      </c>
      <c r="B832" t="s">
        <v>1225</v>
      </c>
      <c r="C832" t="s">
        <v>1226</v>
      </c>
      <c r="D832" t="s">
        <v>123</v>
      </c>
      <c r="E832" t="s">
        <v>1227</v>
      </c>
      <c r="F832" t="s">
        <v>1228</v>
      </c>
      <c r="G832" t="s">
        <v>197</v>
      </c>
      <c r="H832" s="1">
        <v>29</v>
      </c>
      <c r="I832" s="1">
        <v>16</v>
      </c>
    </row>
    <row r="833" spans="1:9">
      <c r="A833" t="s">
        <v>1614</v>
      </c>
      <c r="B833" t="s">
        <v>1615</v>
      </c>
      <c r="C833" t="s">
        <v>1616</v>
      </c>
      <c r="D833" t="s">
        <v>123</v>
      </c>
      <c r="E833" t="s">
        <v>1617</v>
      </c>
      <c r="F833" t="s">
        <v>1228</v>
      </c>
      <c r="G833" t="s">
        <v>89</v>
      </c>
      <c r="H833" s="1">
        <v>18</v>
      </c>
      <c r="I833" s="1" t="str">
        <f>"0"</f>
        <v>0</v>
      </c>
    </row>
    <row r="834" spans="1:9">
      <c r="A834" t="s">
        <v>6420</v>
      </c>
      <c r="B834" t="s">
        <v>6421</v>
      </c>
      <c r="C834" t="s">
        <v>6422</v>
      </c>
      <c r="D834" t="s">
        <v>587</v>
      </c>
      <c r="E834" t="s">
        <v>5307</v>
      </c>
      <c r="F834" t="s">
        <v>6423</v>
      </c>
      <c r="G834" t="s">
        <v>82</v>
      </c>
      <c r="H834" s="1" t="str">
        <f>"20"</f>
        <v>20</v>
      </c>
      <c r="I834" s="1" t="str">
        <f>"0"</f>
        <v>0</v>
      </c>
    </row>
    <row r="835" spans="1:9">
      <c r="A835" t="s">
        <v>2349</v>
      </c>
      <c r="B835" t="s">
        <v>2350</v>
      </c>
      <c r="C835" t="s">
        <v>2351</v>
      </c>
      <c r="D835" t="s">
        <v>749</v>
      </c>
      <c r="E835" t="str">
        <f>"06762"</f>
        <v>06762</v>
      </c>
      <c r="F835" t="s">
        <v>2352</v>
      </c>
      <c r="G835" t="s">
        <v>21</v>
      </c>
      <c r="H835" s="1">
        <v>95</v>
      </c>
      <c r="I835" s="1">
        <v>36</v>
      </c>
    </row>
    <row r="836" spans="1:9">
      <c r="A836" t="s">
        <v>4731</v>
      </c>
      <c r="B836" t="s">
        <v>4732</v>
      </c>
      <c r="C836" t="s">
        <v>4733</v>
      </c>
      <c r="D836" t="s">
        <v>1837</v>
      </c>
      <c r="E836" t="str">
        <f>"06612"</f>
        <v>06612</v>
      </c>
      <c r="F836" t="s">
        <v>4734</v>
      </c>
      <c r="G836" t="s">
        <v>4735</v>
      </c>
      <c r="H836" s="1">
        <v>31</v>
      </c>
      <c r="I836" s="1">
        <v>8</v>
      </c>
    </row>
    <row r="837" spans="1:9">
      <c r="A837" t="s">
        <v>5874</v>
      </c>
      <c r="B837" t="s">
        <v>5875</v>
      </c>
      <c r="C837" t="s">
        <v>5876</v>
      </c>
      <c r="D837" t="s">
        <v>116</v>
      </c>
      <c r="E837" t="s">
        <v>5877</v>
      </c>
      <c r="F837" t="s">
        <v>5878</v>
      </c>
      <c r="G837" t="s">
        <v>186</v>
      </c>
      <c r="H837" s="1">
        <v>29</v>
      </c>
      <c r="I837" s="1">
        <v>21</v>
      </c>
    </row>
    <row r="838" spans="1:9">
      <c r="A838" t="s">
        <v>6456</v>
      </c>
      <c r="B838" t="s">
        <v>6457</v>
      </c>
      <c r="C838" t="s">
        <v>6260</v>
      </c>
      <c r="D838" t="s">
        <v>1733</v>
      </c>
      <c r="E838" t="s">
        <v>6261</v>
      </c>
      <c r="F838" t="s">
        <v>6458</v>
      </c>
      <c r="G838" t="s">
        <v>89</v>
      </c>
      <c r="H838" s="1">
        <v>42</v>
      </c>
      <c r="I838" s="1" t="str">
        <f>"0"</f>
        <v>0</v>
      </c>
    </row>
    <row r="839" spans="1:9">
      <c r="A839" t="s">
        <v>1618</v>
      </c>
      <c r="B839" t="s">
        <v>1619</v>
      </c>
      <c r="C839" t="s">
        <v>1620</v>
      </c>
      <c r="D839" t="s">
        <v>422</v>
      </c>
      <c r="E839" t="s">
        <v>1621</v>
      </c>
      <c r="F839" t="s">
        <v>1622</v>
      </c>
      <c r="G839" t="s">
        <v>89</v>
      </c>
      <c r="H839" s="1">
        <v>51</v>
      </c>
      <c r="I839" s="1" t="str">
        <f>"0"</f>
        <v>0</v>
      </c>
    </row>
    <row r="840" spans="1:9">
      <c r="A840" t="s">
        <v>1443</v>
      </c>
      <c r="B840" t="s">
        <v>1444</v>
      </c>
      <c r="C840" t="s">
        <v>1445</v>
      </c>
      <c r="D840" t="s">
        <v>422</v>
      </c>
      <c r="E840" t="str">
        <f>"06840"</f>
        <v>06840</v>
      </c>
      <c r="F840" t="s">
        <v>1446</v>
      </c>
      <c r="G840" t="s">
        <v>160</v>
      </c>
      <c r="H840" s="1">
        <v>63</v>
      </c>
      <c r="I840" s="1">
        <v>8</v>
      </c>
    </row>
    <row r="841" spans="1:9">
      <c r="A841" t="s">
        <v>2843</v>
      </c>
      <c r="B841" t="s">
        <v>2844</v>
      </c>
      <c r="C841" t="s">
        <v>2845</v>
      </c>
      <c r="D841" t="s">
        <v>422</v>
      </c>
      <c r="E841" t="s">
        <v>2846</v>
      </c>
      <c r="F841" t="s">
        <v>1446</v>
      </c>
      <c r="G841" t="s">
        <v>160</v>
      </c>
      <c r="H841" s="1">
        <v>33</v>
      </c>
      <c r="I841" s="1">
        <v>8</v>
      </c>
    </row>
    <row r="842" spans="1:9">
      <c r="A842" t="s">
        <v>2542</v>
      </c>
      <c r="B842" t="s">
        <v>2543</v>
      </c>
      <c r="C842" t="s">
        <v>2544</v>
      </c>
      <c r="D842" t="s">
        <v>793</v>
      </c>
      <c r="E842" t="str">
        <f>"06810"</f>
        <v>06810</v>
      </c>
      <c r="F842" t="s">
        <v>2545</v>
      </c>
      <c r="G842" t="s">
        <v>21</v>
      </c>
      <c r="H842" s="1">
        <v>96</v>
      </c>
      <c r="I842" s="1" t="str">
        <f>"40"</f>
        <v>40</v>
      </c>
    </row>
    <row r="843" spans="1:9">
      <c r="A843" t="s">
        <v>4138</v>
      </c>
      <c r="B843" t="s">
        <v>4139</v>
      </c>
      <c r="C843" t="s">
        <v>4140</v>
      </c>
      <c r="D843" t="s">
        <v>1538</v>
      </c>
      <c r="E843" t="s">
        <v>4141</v>
      </c>
      <c r="F843" t="s">
        <v>4142</v>
      </c>
      <c r="G843" t="s">
        <v>15</v>
      </c>
      <c r="H843" s="1">
        <v>27</v>
      </c>
      <c r="I843" s="1">
        <v>8</v>
      </c>
    </row>
    <row r="844" spans="1:9">
      <c r="A844" t="s">
        <v>2821</v>
      </c>
      <c r="B844" t="s">
        <v>2822</v>
      </c>
      <c r="C844" t="s">
        <v>2823</v>
      </c>
      <c r="D844" t="s">
        <v>2824</v>
      </c>
      <c r="E844" t="s">
        <v>2825</v>
      </c>
      <c r="F844" t="s">
        <v>2826</v>
      </c>
      <c r="G844" t="s">
        <v>21</v>
      </c>
      <c r="H844" s="1">
        <v>102</v>
      </c>
      <c r="I844" s="1">
        <v>32</v>
      </c>
    </row>
    <row r="845" spans="1:9">
      <c r="A845" t="s">
        <v>2218</v>
      </c>
      <c r="B845" t="s">
        <v>2219</v>
      </c>
      <c r="C845" t="s">
        <v>2220</v>
      </c>
      <c r="D845" t="s">
        <v>2221</v>
      </c>
      <c r="E845" t="str">
        <f>"06812"</f>
        <v>06812</v>
      </c>
      <c r="F845" t="s">
        <v>2222</v>
      </c>
      <c r="G845" t="s">
        <v>2223</v>
      </c>
      <c r="H845" s="1" t="str">
        <f>"100"</f>
        <v>100</v>
      </c>
      <c r="I845" s="1">
        <v>35</v>
      </c>
    </row>
    <row r="846" spans="1:9">
      <c r="A846" t="s">
        <v>2439</v>
      </c>
      <c r="B846" t="s">
        <v>2440</v>
      </c>
      <c r="C846" t="s">
        <v>2441</v>
      </c>
      <c r="D846" t="s">
        <v>201</v>
      </c>
      <c r="E846" t="s">
        <v>2442</v>
      </c>
      <c r="F846" t="s">
        <v>2443</v>
      </c>
      <c r="G846" t="s">
        <v>119</v>
      </c>
      <c r="H846" s="1" t="str">
        <f>"120"</f>
        <v>120</v>
      </c>
      <c r="I846" s="1" t="str">
        <f>"0"</f>
        <v>0</v>
      </c>
    </row>
    <row r="847" spans="1:9">
      <c r="A847" t="s">
        <v>1874</v>
      </c>
      <c r="B847" t="s">
        <v>1875</v>
      </c>
      <c r="C847" t="s">
        <v>1876</v>
      </c>
      <c r="D847" t="s">
        <v>1877</v>
      </c>
      <c r="E847" t="str">
        <f>"06226"</f>
        <v>06226</v>
      </c>
      <c r="F847" t="s">
        <v>1878</v>
      </c>
      <c r="G847" t="s">
        <v>89</v>
      </c>
      <c r="H847" s="1">
        <v>72</v>
      </c>
      <c r="I847" s="1" t="str">
        <f>"0"</f>
        <v>0</v>
      </c>
    </row>
    <row r="848" spans="1:9">
      <c r="A848" t="s">
        <v>5805</v>
      </c>
      <c r="B848" t="s">
        <v>5806</v>
      </c>
      <c r="C848" t="s">
        <v>5807</v>
      </c>
      <c r="D848" t="s">
        <v>12</v>
      </c>
      <c r="E848" t="s">
        <v>5808</v>
      </c>
      <c r="F848" t="s">
        <v>5809</v>
      </c>
      <c r="G848" t="s">
        <v>21</v>
      </c>
      <c r="H848" s="1">
        <v>67</v>
      </c>
      <c r="I848" s="1">
        <v>29</v>
      </c>
    </row>
    <row r="849" spans="1:9">
      <c r="A849" t="s">
        <v>1040</v>
      </c>
      <c r="B849" t="s">
        <v>1041</v>
      </c>
      <c r="C849" t="s">
        <v>1042</v>
      </c>
      <c r="D849" t="s">
        <v>380</v>
      </c>
      <c r="E849" t="s">
        <v>1043</v>
      </c>
      <c r="F849" t="s">
        <v>1044</v>
      </c>
      <c r="G849" t="s">
        <v>89</v>
      </c>
      <c r="H849" s="1">
        <v>32</v>
      </c>
      <c r="I849" s="1" t="str">
        <f>"0"</f>
        <v>0</v>
      </c>
    </row>
    <row r="850" spans="1:9">
      <c r="A850" t="s">
        <v>786</v>
      </c>
      <c r="B850" t="s">
        <v>787</v>
      </c>
      <c r="C850" t="s">
        <v>788</v>
      </c>
      <c r="D850" t="s">
        <v>80</v>
      </c>
      <c r="E850" t="str">
        <f>"06611"</f>
        <v>06611</v>
      </c>
      <c r="F850" t="s">
        <v>789</v>
      </c>
      <c r="G850" t="s">
        <v>89</v>
      </c>
      <c r="H850" s="1" t="str">
        <f>"30"</f>
        <v>30</v>
      </c>
      <c r="I850" s="1" t="str">
        <f>"0"</f>
        <v>0</v>
      </c>
    </row>
    <row r="851" spans="1:9">
      <c r="A851" t="s">
        <v>2065</v>
      </c>
      <c r="B851" t="s">
        <v>2066</v>
      </c>
      <c r="C851" t="s">
        <v>2067</v>
      </c>
      <c r="D851" t="s">
        <v>2068</v>
      </c>
      <c r="E851" t="s">
        <v>2069</v>
      </c>
      <c r="F851" t="s">
        <v>2070</v>
      </c>
      <c r="G851" t="s">
        <v>106</v>
      </c>
      <c r="H851" s="1" t="str">
        <f>"70"</f>
        <v>70</v>
      </c>
      <c r="I851" s="1">
        <v>16</v>
      </c>
    </row>
    <row r="852" spans="1:9">
      <c r="A852" t="s">
        <v>4678</v>
      </c>
      <c r="B852" t="s">
        <v>4679</v>
      </c>
      <c r="C852" t="s">
        <v>4680</v>
      </c>
      <c r="D852" t="s">
        <v>190</v>
      </c>
      <c r="E852" t="str">
        <f>"06903"</f>
        <v>06903</v>
      </c>
      <c r="F852" t="s">
        <v>4665</v>
      </c>
      <c r="G852" t="s">
        <v>82</v>
      </c>
      <c r="H852" s="1" t="str">
        <f>"80"</f>
        <v>80</v>
      </c>
      <c r="I852" s="1" t="str">
        <f>"0"</f>
        <v>0</v>
      </c>
    </row>
    <row r="853" spans="1:9">
      <c r="A853" t="s">
        <v>2662</v>
      </c>
      <c r="B853" t="s">
        <v>2663</v>
      </c>
      <c r="C853" t="s">
        <v>2664</v>
      </c>
      <c r="D853" t="s">
        <v>1744</v>
      </c>
      <c r="E853" t="s">
        <v>2665</v>
      </c>
      <c r="F853" t="s">
        <v>2666</v>
      </c>
      <c r="G853" t="s">
        <v>82</v>
      </c>
      <c r="H853" s="1">
        <v>37</v>
      </c>
      <c r="I853" s="1" t="str">
        <f>"0"</f>
        <v>0</v>
      </c>
    </row>
    <row r="854" spans="1:9">
      <c r="A854" t="s">
        <v>5416</v>
      </c>
      <c r="B854" t="s">
        <v>5417</v>
      </c>
      <c r="C854" t="s">
        <v>5418</v>
      </c>
      <c r="D854" t="s">
        <v>1744</v>
      </c>
      <c r="E854" t="s">
        <v>5419</v>
      </c>
      <c r="F854" t="s">
        <v>5420</v>
      </c>
      <c r="G854" t="s">
        <v>82</v>
      </c>
      <c r="H854" s="1">
        <v>59</v>
      </c>
      <c r="I854" s="1" t="str">
        <f>"0"</f>
        <v>0</v>
      </c>
    </row>
    <row r="855" spans="1:9">
      <c r="A855" t="s">
        <v>1736</v>
      </c>
      <c r="B855" t="s">
        <v>1737</v>
      </c>
      <c r="C855" t="s">
        <v>1738</v>
      </c>
      <c r="D855" t="s">
        <v>895</v>
      </c>
      <c r="E855" t="s">
        <v>1739</v>
      </c>
      <c r="F855" t="s">
        <v>1740</v>
      </c>
      <c r="G855" t="s">
        <v>827</v>
      </c>
      <c r="H855" s="1">
        <v>72</v>
      </c>
      <c r="I855" s="1" t="str">
        <f>"0"</f>
        <v>0</v>
      </c>
    </row>
    <row r="856" spans="1:9">
      <c r="A856" t="s">
        <v>1741</v>
      </c>
      <c r="B856" t="s">
        <v>1742</v>
      </c>
      <c r="C856" t="s">
        <v>1743</v>
      </c>
      <c r="D856" t="s">
        <v>1744</v>
      </c>
      <c r="E856" t="s">
        <v>1745</v>
      </c>
      <c r="F856" t="s">
        <v>1746</v>
      </c>
      <c r="G856" t="s">
        <v>82</v>
      </c>
      <c r="H856" s="1" t="str">
        <f>"50"</f>
        <v>50</v>
      </c>
      <c r="I856" s="1" t="str">
        <f>"0"</f>
        <v>0</v>
      </c>
    </row>
    <row r="857" spans="1:9">
      <c r="A857" t="s">
        <v>1349</v>
      </c>
      <c r="B857" t="s">
        <v>1350</v>
      </c>
      <c r="C857" t="s">
        <v>1351</v>
      </c>
      <c r="D857" t="s">
        <v>1352</v>
      </c>
      <c r="E857" t="s">
        <v>1353</v>
      </c>
      <c r="F857" t="s">
        <v>1354</v>
      </c>
      <c r="G857" t="s">
        <v>21</v>
      </c>
      <c r="H857" s="1">
        <v>68</v>
      </c>
      <c r="I857" s="1">
        <v>24</v>
      </c>
    </row>
    <row r="858" spans="1:9">
      <c r="A858" t="s">
        <v>2334</v>
      </c>
      <c r="B858" t="s">
        <v>2335</v>
      </c>
      <c r="C858" t="s">
        <v>2336</v>
      </c>
      <c r="D858" t="s">
        <v>287</v>
      </c>
      <c r="E858" t="s">
        <v>2337</v>
      </c>
      <c r="F858" t="s">
        <v>2338</v>
      </c>
      <c r="G858" t="s">
        <v>269</v>
      </c>
      <c r="H858" s="1">
        <v>36</v>
      </c>
      <c r="I858" s="1">
        <v>8</v>
      </c>
    </row>
    <row r="859" spans="1:9">
      <c r="A859" t="s">
        <v>6635</v>
      </c>
      <c r="B859" t="s">
        <v>6636</v>
      </c>
      <c r="C859" t="s">
        <v>6637</v>
      </c>
      <c r="D859" t="s">
        <v>641</v>
      </c>
      <c r="E859" t="s">
        <v>6638</v>
      </c>
      <c r="G859" t="s">
        <v>119</v>
      </c>
      <c r="H859" s="1">
        <v>12</v>
      </c>
      <c r="I859" s="1" t="str">
        <f>"0"</f>
        <v>0</v>
      </c>
    </row>
    <row r="860" spans="1:9">
      <c r="A860" t="s">
        <v>3223</v>
      </c>
      <c r="B860" t="s">
        <v>3224</v>
      </c>
      <c r="C860" t="s">
        <v>3225</v>
      </c>
      <c r="D860" t="s">
        <v>36</v>
      </c>
      <c r="E860" t="str">
        <f>"06418"</f>
        <v>06418</v>
      </c>
      <c r="F860" t="s">
        <v>3226</v>
      </c>
      <c r="G860" t="s">
        <v>21</v>
      </c>
      <c r="H860" s="1">
        <v>87</v>
      </c>
      <c r="I860" s="1">
        <v>26</v>
      </c>
    </row>
    <row r="861" spans="1:9">
      <c r="A861" t="s">
        <v>187</v>
      </c>
      <c r="B861" t="s">
        <v>188</v>
      </c>
      <c r="C861" t="s">
        <v>189</v>
      </c>
      <c r="D861" t="s">
        <v>190</v>
      </c>
      <c r="E861" t="s">
        <v>191</v>
      </c>
      <c r="F861" t="s">
        <v>192</v>
      </c>
      <c r="G861" t="s">
        <v>89</v>
      </c>
      <c r="H861" s="1">
        <v>54</v>
      </c>
      <c r="I861" s="1" t="str">
        <f>"0"</f>
        <v>0</v>
      </c>
    </row>
    <row r="862" spans="1:9">
      <c r="A862" t="s">
        <v>440</v>
      </c>
      <c r="B862" t="s">
        <v>441</v>
      </c>
      <c r="C862" t="s">
        <v>442</v>
      </c>
      <c r="D862" t="s">
        <v>443</v>
      </c>
      <c r="E862" t="str">
        <f>"06340"</f>
        <v>06340</v>
      </c>
      <c r="F862" t="s">
        <v>444</v>
      </c>
      <c r="G862" t="s">
        <v>89</v>
      </c>
      <c r="H862" s="1" t="str">
        <f>"20"</f>
        <v>20</v>
      </c>
      <c r="I862" s="1" t="str">
        <f>"0"</f>
        <v>0</v>
      </c>
    </row>
    <row r="863" spans="1:9">
      <c r="A863" t="s">
        <v>6720</v>
      </c>
      <c r="B863" t="s">
        <v>6721</v>
      </c>
      <c r="C863" t="s">
        <v>6722</v>
      </c>
      <c r="D863" t="s">
        <v>484</v>
      </c>
      <c r="E863" t="s">
        <v>6723</v>
      </c>
      <c r="F863" t="s">
        <v>6724</v>
      </c>
      <c r="G863" t="s">
        <v>197</v>
      </c>
      <c r="H863" s="1">
        <v>12</v>
      </c>
      <c r="I863" s="1">
        <v>8</v>
      </c>
    </row>
    <row r="864" spans="1:9">
      <c r="A864" t="s">
        <v>1477</v>
      </c>
      <c r="B864" t="s">
        <v>1478</v>
      </c>
      <c r="C864" t="s">
        <v>1479</v>
      </c>
      <c r="D864" t="s">
        <v>1480</v>
      </c>
      <c r="E864" t="str">
        <f>"06883"</f>
        <v>06883</v>
      </c>
      <c r="F864" t="s">
        <v>1481</v>
      </c>
      <c r="G864" t="s">
        <v>1482</v>
      </c>
      <c r="H864" s="1">
        <v>52</v>
      </c>
      <c r="I864" s="1">
        <v>8</v>
      </c>
    </row>
    <row r="865" spans="1:9">
      <c r="A865" t="s">
        <v>5537</v>
      </c>
      <c r="B865" t="s">
        <v>5538</v>
      </c>
      <c r="C865" t="s">
        <v>5539</v>
      </c>
      <c r="D865" t="s">
        <v>5540</v>
      </c>
      <c r="E865" t="s">
        <v>5541</v>
      </c>
      <c r="F865" t="s">
        <v>5542</v>
      </c>
      <c r="G865" t="s">
        <v>21</v>
      </c>
      <c r="H865" s="1">
        <v>32</v>
      </c>
      <c r="I865" s="1">
        <v>8</v>
      </c>
    </row>
    <row r="866" spans="1:9">
      <c r="A866" t="s">
        <v>4236</v>
      </c>
      <c r="B866" t="s">
        <v>4237</v>
      </c>
      <c r="C866" t="s">
        <v>4238</v>
      </c>
      <c r="D866" t="s">
        <v>273</v>
      </c>
      <c r="E866" t="s">
        <v>4239</v>
      </c>
      <c r="F866" t="s">
        <v>4240</v>
      </c>
      <c r="G866" t="s">
        <v>69</v>
      </c>
      <c r="H866" s="1">
        <v>51</v>
      </c>
      <c r="I866" s="1">
        <v>32</v>
      </c>
    </row>
    <row r="867" spans="1:9">
      <c r="A867" t="s">
        <v>295</v>
      </c>
      <c r="B867" t="s">
        <v>296</v>
      </c>
      <c r="C867" t="s">
        <v>297</v>
      </c>
      <c r="D867" t="s">
        <v>273</v>
      </c>
      <c r="E867" t="str">
        <f>"06820"</f>
        <v>06820</v>
      </c>
      <c r="F867" t="s">
        <v>298</v>
      </c>
      <c r="G867" t="s">
        <v>160</v>
      </c>
      <c r="H867" s="1">
        <v>137</v>
      </c>
      <c r="I867" s="1">
        <v>16</v>
      </c>
    </row>
    <row r="868" spans="1:9">
      <c r="A868" t="s">
        <v>3385</v>
      </c>
      <c r="B868" t="s">
        <v>3386</v>
      </c>
      <c r="C868" t="s">
        <v>3387</v>
      </c>
      <c r="D868" t="s">
        <v>177</v>
      </c>
      <c r="E868" t="str">
        <f>"06471"</f>
        <v>06471</v>
      </c>
      <c r="F868" t="s">
        <v>3388</v>
      </c>
      <c r="G868" t="s">
        <v>1724</v>
      </c>
      <c r="H868" s="1">
        <v>43</v>
      </c>
      <c r="I868" s="1">
        <v>29</v>
      </c>
    </row>
    <row r="869" spans="1:9">
      <c r="A869" t="s">
        <v>1161</v>
      </c>
      <c r="B869" t="s">
        <v>1162</v>
      </c>
      <c r="C869" t="s">
        <v>1163</v>
      </c>
      <c r="D869" t="s">
        <v>129</v>
      </c>
      <c r="E869" t="str">
        <f>"06437"</f>
        <v>06437</v>
      </c>
      <c r="F869" t="s">
        <v>1164</v>
      </c>
      <c r="G869" t="s">
        <v>160</v>
      </c>
      <c r="H869" s="1">
        <v>29</v>
      </c>
      <c r="I869" s="1">
        <v>7</v>
      </c>
    </row>
    <row r="870" spans="1:9">
      <c r="A870" t="s">
        <v>6159</v>
      </c>
      <c r="B870" t="s">
        <v>6160</v>
      </c>
      <c r="C870" t="s">
        <v>6161</v>
      </c>
      <c r="D870" t="s">
        <v>170</v>
      </c>
      <c r="E870" t="s">
        <v>6162</v>
      </c>
      <c r="F870" t="s">
        <v>6163</v>
      </c>
      <c r="G870" t="s">
        <v>197</v>
      </c>
      <c r="H870" s="1">
        <v>38</v>
      </c>
      <c r="I870" s="1">
        <v>16</v>
      </c>
    </row>
    <row r="871" spans="1:9">
      <c r="A871" t="s">
        <v>6449</v>
      </c>
      <c r="B871" t="s">
        <v>6450</v>
      </c>
      <c r="C871" t="s">
        <v>6161</v>
      </c>
      <c r="D871" t="s">
        <v>170</v>
      </c>
      <c r="E871" t="s">
        <v>6162</v>
      </c>
      <c r="F871" t="s">
        <v>6163</v>
      </c>
      <c r="G871" t="s">
        <v>560</v>
      </c>
      <c r="H871" s="1">
        <v>8</v>
      </c>
      <c r="I871" s="1">
        <v>8</v>
      </c>
    </row>
    <row r="872" spans="1:9">
      <c r="A872" t="s">
        <v>3780</v>
      </c>
      <c r="B872" t="s">
        <v>3781</v>
      </c>
      <c r="C872" t="s">
        <v>3782</v>
      </c>
      <c r="D872" t="s">
        <v>1733</v>
      </c>
      <c r="E872" t="s">
        <v>3783</v>
      </c>
      <c r="F872" t="s">
        <v>3784</v>
      </c>
      <c r="G872" t="s">
        <v>89</v>
      </c>
      <c r="H872" s="1" t="str">
        <f>"40"</f>
        <v>40</v>
      </c>
      <c r="I872" s="1" t="str">
        <f>"0"</f>
        <v>0</v>
      </c>
    </row>
    <row r="873" spans="1:9">
      <c r="A873" t="s">
        <v>2362</v>
      </c>
      <c r="B873" t="s">
        <v>2363</v>
      </c>
      <c r="C873" t="s">
        <v>2364</v>
      </c>
      <c r="D873" t="s">
        <v>2365</v>
      </c>
      <c r="E873" t="s">
        <v>2366</v>
      </c>
      <c r="F873" t="s">
        <v>2367</v>
      </c>
      <c r="G873" t="s">
        <v>154</v>
      </c>
      <c r="H873" s="1">
        <v>28</v>
      </c>
      <c r="I873" s="1" t="str">
        <f>"0"</f>
        <v>0</v>
      </c>
    </row>
    <row r="874" spans="1:9">
      <c r="A874" t="s">
        <v>4662</v>
      </c>
      <c r="B874" t="s">
        <v>4663</v>
      </c>
      <c r="C874" t="s">
        <v>4664</v>
      </c>
      <c r="D874" t="s">
        <v>190</v>
      </c>
      <c r="E874" t="str">
        <f>"06903"</f>
        <v>06903</v>
      </c>
      <c r="F874" t="s">
        <v>4665</v>
      </c>
      <c r="G874" t="s">
        <v>82</v>
      </c>
      <c r="H874" s="1" t="str">
        <f>"80"</f>
        <v>80</v>
      </c>
      <c r="I874" s="1" t="str">
        <f>"0"</f>
        <v>0</v>
      </c>
    </row>
    <row r="875" spans="1:9">
      <c r="A875" t="s">
        <v>5169</v>
      </c>
      <c r="B875" t="s">
        <v>5170</v>
      </c>
      <c r="C875" t="s">
        <v>5171</v>
      </c>
      <c r="D875" t="s">
        <v>5172</v>
      </c>
      <c r="E875" t="s">
        <v>5173</v>
      </c>
      <c r="F875" t="s">
        <v>5174</v>
      </c>
      <c r="G875" t="s">
        <v>179</v>
      </c>
      <c r="H875" s="1" t="str">
        <f>"20"</f>
        <v>20</v>
      </c>
      <c r="I875" s="1" t="str">
        <f>"0"</f>
        <v>0</v>
      </c>
    </row>
    <row r="876" spans="1:9">
      <c r="A876" t="s">
        <v>1355</v>
      </c>
      <c r="B876" t="s">
        <v>1356</v>
      </c>
      <c r="C876" t="s">
        <v>1357</v>
      </c>
      <c r="D876" t="s">
        <v>103</v>
      </c>
      <c r="E876" t="str">
        <f>"06416"</f>
        <v>06416</v>
      </c>
      <c r="F876" t="s">
        <v>1358</v>
      </c>
      <c r="G876" t="s">
        <v>35</v>
      </c>
      <c r="H876" s="1">
        <v>74</v>
      </c>
      <c r="I876" s="1">
        <v>22</v>
      </c>
    </row>
    <row r="877" spans="1:9">
      <c r="A877" t="s">
        <v>1623</v>
      </c>
      <c r="B877" t="s">
        <v>1624</v>
      </c>
      <c r="C877" t="s">
        <v>1625</v>
      </c>
      <c r="D877" t="s">
        <v>597</v>
      </c>
      <c r="E877" t="s">
        <v>1626</v>
      </c>
      <c r="F877" t="s">
        <v>1627</v>
      </c>
      <c r="G877" t="s">
        <v>21</v>
      </c>
      <c r="H877" s="1">
        <v>126</v>
      </c>
      <c r="I877" s="1">
        <v>32</v>
      </c>
    </row>
    <row r="878" spans="1:9">
      <c r="A878" t="s">
        <v>4490</v>
      </c>
      <c r="B878" t="s">
        <v>4491</v>
      </c>
      <c r="C878" t="s">
        <v>4492</v>
      </c>
      <c r="D878" t="s">
        <v>3526</v>
      </c>
      <c r="E878" t="s">
        <v>4493</v>
      </c>
      <c r="F878" t="s">
        <v>4494</v>
      </c>
      <c r="G878" t="s">
        <v>4495</v>
      </c>
      <c r="H878" s="1" t="str">
        <f>"50"</f>
        <v>50</v>
      </c>
      <c r="I878" s="1" t="str">
        <f>"0"</f>
        <v>0</v>
      </c>
    </row>
    <row r="879" spans="1:9">
      <c r="A879" t="s">
        <v>3557</v>
      </c>
      <c r="B879" t="s">
        <v>3558</v>
      </c>
      <c r="C879" t="s">
        <v>3559</v>
      </c>
      <c r="D879" t="s">
        <v>3526</v>
      </c>
      <c r="E879" t="str">
        <f>"06281"</f>
        <v>06281</v>
      </c>
      <c r="F879" t="s">
        <v>3560</v>
      </c>
      <c r="G879" t="s">
        <v>1788</v>
      </c>
      <c r="H879" s="1">
        <v>128</v>
      </c>
      <c r="I879" s="1">
        <v>56</v>
      </c>
    </row>
    <row r="880" spans="1:9">
      <c r="A880" t="s">
        <v>2709</v>
      </c>
      <c r="B880" t="s">
        <v>2710</v>
      </c>
      <c r="C880" t="s">
        <v>2711</v>
      </c>
      <c r="D880" t="s">
        <v>229</v>
      </c>
      <c r="E880" t="s">
        <v>2712</v>
      </c>
      <c r="F880" t="s">
        <v>2713</v>
      </c>
      <c r="G880" t="s">
        <v>82</v>
      </c>
      <c r="H880" s="1">
        <v>75</v>
      </c>
      <c r="I880" s="1" t="str">
        <f>"0"</f>
        <v>0</v>
      </c>
    </row>
    <row r="881" spans="1:9">
      <c r="A881" t="s">
        <v>1933</v>
      </c>
      <c r="B881" t="s">
        <v>1934</v>
      </c>
      <c r="C881" t="s">
        <v>1935</v>
      </c>
      <c r="D881" t="s">
        <v>287</v>
      </c>
      <c r="E881" t="str">
        <f>"06854"</f>
        <v>06854</v>
      </c>
      <c r="F881" t="s">
        <v>1936</v>
      </c>
      <c r="G881" t="s">
        <v>69</v>
      </c>
      <c r="H881" s="1">
        <v>44</v>
      </c>
      <c r="I881" s="1">
        <v>8</v>
      </c>
    </row>
    <row r="882" spans="1:9">
      <c r="A882" t="s">
        <v>174</v>
      </c>
      <c r="B882" t="s">
        <v>175</v>
      </c>
      <c r="C882" t="s">
        <v>176</v>
      </c>
      <c r="D882" t="s">
        <v>177</v>
      </c>
      <c r="E882" t="str">
        <f>"06471"</f>
        <v>06471</v>
      </c>
      <c r="F882" t="s">
        <v>178</v>
      </c>
      <c r="G882" t="s">
        <v>179</v>
      </c>
      <c r="H882" s="1">
        <v>24</v>
      </c>
      <c r="I882" s="1" t="str">
        <f>"0"</f>
        <v>0</v>
      </c>
    </row>
    <row r="883" spans="1:9">
      <c r="A883" t="s">
        <v>6204</v>
      </c>
      <c r="B883" t="s">
        <v>6205</v>
      </c>
      <c r="C883" t="s">
        <v>6206</v>
      </c>
      <c r="D883" t="s">
        <v>583</v>
      </c>
      <c r="E883" t="s">
        <v>6207</v>
      </c>
      <c r="F883" t="s">
        <v>6208</v>
      </c>
      <c r="G883" t="s">
        <v>21</v>
      </c>
      <c r="H883" s="1">
        <v>32</v>
      </c>
      <c r="I883" s="1">
        <v>16</v>
      </c>
    </row>
    <row r="884" spans="1:9">
      <c r="A884" t="s">
        <v>1888</v>
      </c>
      <c r="B884" t="s">
        <v>1889</v>
      </c>
      <c r="C884" t="s">
        <v>1890</v>
      </c>
      <c r="D884" t="s">
        <v>1329</v>
      </c>
      <c r="E884" t="s">
        <v>1891</v>
      </c>
      <c r="F884" t="s">
        <v>1892</v>
      </c>
      <c r="G884" t="s">
        <v>106</v>
      </c>
      <c r="H884" s="1">
        <v>34</v>
      </c>
      <c r="I884" s="1">
        <v>17</v>
      </c>
    </row>
    <row r="885" spans="1:9">
      <c r="A885" t="s">
        <v>6478</v>
      </c>
      <c r="B885" t="s">
        <v>6479</v>
      </c>
      <c r="C885" t="s">
        <v>5647</v>
      </c>
      <c r="D885" t="s">
        <v>287</v>
      </c>
      <c r="E885" t="s">
        <v>5648</v>
      </c>
      <c r="F885" t="s">
        <v>6480</v>
      </c>
      <c r="G885" t="s">
        <v>6481</v>
      </c>
      <c r="H885" s="1">
        <v>248</v>
      </c>
      <c r="I885" s="1">
        <v>56</v>
      </c>
    </row>
    <row r="886" spans="1:9">
      <c r="A886" t="s">
        <v>5107</v>
      </c>
      <c r="B886" t="s">
        <v>5108</v>
      </c>
      <c r="C886" t="s">
        <v>5109</v>
      </c>
      <c r="D886" t="s">
        <v>1037</v>
      </c>
      <c r="E886" t="s">
        <v>5110</v>
      </c>
      <c r="F886" t="s">
        <v>5111</v>
      </c>
      <c r="G886" t="s">
        <v>82</v>
      </c>
      <c r="H886" s="1">
        <v>101</v>
      </c>
      <c r="I886" s="1" t="str">
        <f>"0"</f>
        <v>0</v>
      </c>
    </row>
    <row r="887" spans="1:9">
      <c r="A887" t="s">
        <v>486</v>
      </c>
      <c r="B887" t="s">
        <v>487</v>
      </c>
      <c r="C887" t="s">
        <v>488</v>
      </c>
      <c r="D887" t="s">
        <v>489</v>
      </c>
      <c r="E887" t="s">
        <v>490</v>
      </c>
      <c r="F887" t="s">
        <v>491</v>
      </c>
      <c r="G887" t="s">
        <v>472</v>
      </c>
      <c r="H887" s="1" t="str">
        <f>"50"</f>
        <v>50</v>
      </c>
      <c r="I887" s="1" t="str">
        <f>"0"</f>
        <v>0</v>
      </c>
    </row>
    <row r="888" spans="1:9">
      <c r="A888" t="s">
        <v>4010</v>
      </c>
      <c r="B888" t="s">
        <v>4011</v>
      </c>
      <c r="C888" t="s">
        <v>4012</v>
      </c>
      <c r="D888" t="s">
        <v>266</v>
      </c>
      <c r="E888" t="str">
        <f>"06870"</f>
        <v>06870</v>
      </c>
      <c r="F888" t="s">
        <v>4013</v>
      </c>
      <c r="G888" t="s">
        <v>1343</v>
      </c>
      <c r="H888" s="1" t="str">
        <f>"40"</f>
        <v>40</v>
      </c>
      <c r="I888" s="1" t="str">
        <f>"0"</f>
        <v>0</v>
      </c>
    </row>
    <row r="889" spans="1:9">
      <c r="A889" t="s">
        <v>3771</v>
      </c>
      <c r="B889" t="s">
        <v>3772</v>
      </c>
      <c r="C889" t="s">
        <v>3773</v>
      </c>
      <c r="D889" t="s">
        <v>510</v>
      </c>
      <c r="E889" t="str">
        <f>"06880"</f>
        <v>06880</v>
      </c>
      <c r="F889" t="s">
        <v>3774</v>
      </c>
      <c r="G889" t="s">
        <v>197</v>
      </c>
      <c r="H889" s="1">
        <v>49</v>
      </c>
      <c r="I889" s="1">
        <v>28</v>
      </c>
    </row>
    <row r="890" spans="1:9">
      <c r="A890" t="s">
        <v>982</v>
      </c>
      <c r="B890" t="s">
        <v>983</v>
      </c>
      <c r="C890" t="s">
        <v>984</v>
      </c>
      <c r="D890" t="s">
        <v>985</v>
      </c>
      <c r="E890" t="str">
        <f>"06371"</f>
        <v>06371</v>
      </c>
      <c r="F890" t="s">
        <v>986</v>
      </c>
      <c r="G890" t="s">
        <v>21</v>
      </c>
      <c r="H890" s="1">
        <v>39</v>
      </c>
      <c r="I890" s="1" t="str">
        <f>"20"</f>
        <v>20</v>
      </c>
    </row>
    <row r="891" spans="1:9">
      <c r="A891" t="s">
        <v>4470</v>
      </c>
      <c r="B891" t="s">
        <v>4471</v>
      </c>
      <c r="C891" t="s">
        <v>4472</v>
      </c>
      <c r="D891" t="s">
        <v>985</v>
      </c>
      <c r="E891" t="str">
        <f>"06371"</f>
        <v>06371</v>
      </c>
      <c r="F891" t="s">
        <v>4473</v>
      </c>
      <c r="G891" t="s">
        <v>1343</v>
      </c>
      <c r="H891" s="1">
        <v>46</v>
      </c>
      <c r="I891" s="1" t="str">
        <f>"0"</f>
        <v>0</v>
      </c>
    </row>
    <row r="892" spans="1:9">
      <c r="A892" t="s">
        <v>1628</v>
      </c>
      <c r="B892" t="s">
        <v>1629</v>
      </c>
      <c r="C892" t="s">
        <v>1630</v>
      </c>
      <c r="D892" t="s">
        <v>1631</v>
      </c>
      <c r="E892" t="s">
        <v>1632</v>
      </c>
      <c r="F892" t="s">
        <v>1633</v>
      </c>
      <c r="G892" t="s">
        <v>631</v>
      </c>
      <c r="H892" s="1">
        <v>56</v>
      </c>
      <c r="I892" s="1" t="str">
        <f>"0"</f>
        <v>0</v>
      </c>
    </row>
    <row r="893" spans="1:9">
      <c r="A893" t="s">
        <v>2728</v>
      </c>
      <c r="B893" t="s">
        <v>2729</v>
      </c>
      <c r="C893" t="s">
        <v>2730</v>
      </c>
      <c r="D893" t="s">
        <v>207</v>
      </c>
      <c r="E893" t="s">
        <v>2731</v>
      </c>
      <c r="F893" t="s">
        <v>2732</v>
      </c>
      <c r="G893" t="s">
        <v>21</v>
      </c>
      <c r="H893" s="1">
        <v>147</v>
      </c>
      <c r="I893" s="1">
        <v>86</v>
      </c>
    </row>
    <row r="894" spans="1:9">
      <c r="A894" t="s">
        <v>5864</v>
      </c>
      <c r="B894" t="s">
        <v>5865</v>
      </c>
      <c r="C894" t="s">
        <v>5866</v>
      </c>
      <c r="D894" t="s">
        <v>1246</v>
      </c>
      <c r="E894" t="s">
        <v>5867</v>
      </c>
      <c r="F894" t="s">
        <v>5868</v>
      </c>
      <c r="G894" t="s">
        <v>49</v>
      </c>
      <c r="H894" s="1">
        <v>17</v>
      </c>
      <c r="I894" s="1">
        <v>8</v>
      </c>
    </row>
    <row r="895" spans="1:9">
      <c r="A895" t="s">
        <v>606</v>
      </c>
      <c r="B895" t="s">
        <v>607</v>
      </c>
      <c r="C895" t="s">
        <v>608</v>
      </c>
      <c r="D895" t="s">
        <v>609</v>
      </c>
      <c r="E895" t="str">
        <f>"06477"</f>
        <v>06477</v>
      </c>
      <c r="F895" t="s">
        <v>610</v>
      </c>
      <c r="G895" t="s">
        <v>89</v>
      </c>
      <c r="H895" s="1" t="str">
        <f>"50"</f>
        <v>50</v>
      </c>
      <c r="I895" s="1" t="str">
        <f>"0"</f>
        <v>0</v>
      </c>
    </row>
    <row r="896" spans="1:9">
      <c r="A896" t="s">
        <v>642</v>
      </c>
      <c r="B896" t="s">
        <v>643</v>
      </c>
      <c r="C896" t="s">
        <v>644</v>
      </c>
      <c r="D896" t="s">
        <v>609</v>
      </c>
      <c r="E896" t="s">
        <v>645</v>
      </c>
      <c r="F896" t="s">
        <v>646</v>
      </c>
      <c r="G896" t="s">
        <v>89</v>
      </c>
      <c r="H896" s="1">
        <v>25</v>
      </c>
      <c r="I896" s="1" t="str">
        <f>"0"</f>
        <v>0</v>
      </c>
    </row>
    <row r="897" spans="1:9">
      <c r="A897" t="s">
        <v>3672</v>
      </c>
      <c r="B897" t="s">
        <v>3673</v>
      </c>
      <c r="C897" t="s">
        <v>3674</v>
      </c>
      <c r="D897" t="s">
        <v>3675</v>
      </c>
      <c r="E897" t="s">
        <v>3676</v>
      </c>
      <c r="F897" t="s">
        <v>3677</v>
      </c>
      <c r="G897" t="s">
        <v>827</v>
      </c>
      <c r="H897" s="1" t="str">
        <f>"40"</f>
        <v>40</v>
      </c>
      <c r="I897" s="1" t="str">
        <f>"0"</f>
        <v>0</v>
      </c>
    </row>
    <row r="898" spans="1:9">
      <c r="A898" t="s">
        <v>1165</v>
      </c>
      <c r="B898" t="s">
        <v>1166</v>
      </c>
      <c r="C898" t="s">
        <v>1167</v>
      </c>
      <c r="D898" t="s">
        <v>134</v>
      </c>
      <c r="E898" t="s">
        <v>1168</v>
      </c>
      <c r="F898" t="s">
        <v>1169</v>
      </c>
      <c r="G898" t="s">
        <v>625</v>
      </c>
      <c r="H898" s="1">
        <v>51</v>
      </c>
      <c r="I898" s="1">
        <v>32</v>
      </c>
    </row>
    <row r="899" spans="1:9">
      <c r="A899" t="s">
        <v>1780</v>
      </c>
      <c r="B899" t="s">
        <v>1781</v>
      </c>
      <c r="C899" t="s">
        <v>1782</v>
      </c>
      <c r="D899" t="s">
        <v>54</v>
      </c>
      <c r="E899" t="str">
        <f>"06033"</f>
        <v>06033</v>
      </c>
      <c r="F899" t="s">
        <v>1783</v>
      </c>
      <c r="G899" t="s">
        <v>76</v>
      </c>
      <c r="H899" s="1">
        <v>84</v>
      </c>
      <c r="I899" s="1">
        <v>42</v>
      </c>
    </row>
    <row r="900" spans="1:9">
      <c r="A900" t="s">
        <v>4110</v>
      </c>
      <c r="B900" t="s">
        <v>4111</v>
      </c>
      <c r="C900" t="s">
        <v>4112</v>
      </c>
      <c r="D900" t="s">
        <v>116</v>
      </c>
      <c r="E900" t="s">
        <v>4113</v>
      </c>
      <c r="F900" t="s">
        <v>4114</v>
      </c>
      <c r="G900" t="s">
        <v>186</v>
      </c>
      <c r="H900" s="1" t="str">
        <f>"50"</f>
        <v>50</v>
      </c>
      <c r="I900" s="1">
        <v>8</v>
      </c>
    </row>
    <row r="901" spans="1:9">
      <c r="A901" t="s">
        <v>498</v>
      </c>
      <c r="B901" t="s">
        <v>499</v>
      </c>
      <c r="C901" t="s">
        <v>500</v>
      </c>
      <c r="D901" t="s">
        <v>190</v>
      </c>
      <c r="E901" t="str">
        <f>"06906"</f>
        <v>06906</v>
      </c>
      <c r="F901" t="s">
        <v>501</v>
      </c>
      <c r="G901" t="s">
        <v>502</v>
      </c>
      <c r="H901" s="1">
        <v>134</v>
      </c>
      <c r="I901" s="1" t="str">
        <f>"0"</f>
        <v>0</v>
      </c>
    </row>
    <row r="902" spans="1:9">
      <c r="A902" t="s">
        <v>3345</v>
      </c>
      <c r="B902" t="s">
        <v>3346</v>
      </c>
      <c r="C902" t="s">
        <v>3347</v>
      </c>
      <c r="D902" t="s">
        <v>327</v>
      </c>
      <c r="E902" t="str">
        <f>"06614"</f>
        <v>06614</v>
      </c>
      <c r="F902" t="s">
        <v>3348</v>
      </c>
      <c r="G902" t="s">
        <v>89</v>
      </c>
      <c r="H902" s="1" t="str">
        <f>"20"</f>
        <v>20</v>
      </c>
      <c r="I902" s="1" t="str">
        <f>"0"</f>
        <v>0</v>
      </c>
    </row>
    <row r="903" spans="1:9">
      <c r="A903" t="s">
        <v>5964</v>
      </c>
      <c r="B903" t="s">
        <v>5965</v>
      </c>
      <c r="C903" t="s">
        <v>5966</v>
      </c>
      <c r="D903" t="s">
        <v>720</v>
      </c>
      <c r="E903" t="s">
        <v>5967</v>
      </c>
      <c r="F903" t="s">
        <v>5968</v>
      </c>
      <c r="G903" t="s">
        <v>21</v>
      </c>
      <c r="H903" s="1">
        <v>51</v>
      </c>
      <c r="I903" s="1">
        <v>31</v>
      </c>
    </row>
    <row r="904" spans="1:9">
      <c r="A904" t="s">
        <v>777</v>
      </c>
      <c r="B904" t="s">
        <v>778</v>
      </c>
      <c r="C904" t="s">
        <v>779</v>
      </c>
      <c r="D904" t="s">
        <v>322</v>
      </c>
      <c r="E904" t="s">
        <v>780</v>
      </c>
      <c r="F904" t="s">
        <v>781</v>
      </c>
      <c r="G904" t="s">
        <v>21</v>
      </c>
      <c r="H904" s="1" t="str">
        <f>"80"</f>
        <v>80</v>
      </c>
      <c r="I904" s="1">
        <v>32</v>
      </c>
    </row>
    <row r="905" spans="1:9">
      <c r="A905" t="s">
        <v>2339</v>
      </c>
      <c r="B905" t="s">
        <v>2340</v>
      </c>
      <c r="C905" t="s">
        <v>2341</v>
      </c>
      <c r="D905" t="s">
        <v>1329</v>
      </c>
      <c r="E905" t="s">
        <v>2342</v>
      </c>
      <c r="F905" t="s">
        <v>2343</v>
      </c>
      <c r="G905" t="s">
        <v>106</v>
      </c>
      <c r="H905" s="1" t="str">
        <f>"50"</f>
        <v>50</v>
      </c>
      <c r="I905" s="1" t="str">
        <f>"30"</f>
        <v>30</v>
      </c>
    </row>
    <row r="906" spans="1:9">
      <c r="A906" t="s">
        <v>4478</v>
      </c>
      <c r="B906" t="s">
        <v>4479</v>
      </c>
      <c r="C906" t="s">
        <v>4480</v>
      </c>
      <c r="D906" t="s">
        <v>229</v>
      </c>
      <c r="E906" t="str">
        <f>"06410"</f>
        <v>06410</v>
      </c>
      <c r="F906" t="s">
        <v>4481</v>
      </c>
      <c r="G906" t="s">
        <v>76</v>
      </c>
      <c r="H906" s="1">
        <v>88</v>
      </c>
      <c r="I906" s="1">
        <v>48</v>
      </c>
    </row>
    <row r="907" spans="1:9">
      <c r="A907" t="s">
        <v>1388</v>
      </c>
      <c r="B907" t="s">
        <v>1389</v>
      </c>
      <c r="C907" t="s">
        <v>1390</v>
      </c>
      <c r="D907" t="s">
        <v>1124</v>
      </c>
      <c r="E907" t="str">
        <f>"06897"</f>
        <v>06897</v>
      </c>
      <c r="F907" t="s">
        <v>1391</v>
      </c>
      <c r="G907" t="s">
        <v>502</v>
      </c>
      <c r="H907" s="1">
        <v>16</v>
      </c>
      <c r="I907" s="1" t="str">
        <f>"0"</f>
        <v>0</v>
      </c>
    </row>
    <row r="908" spans="1:9">
      <c r="A908" t="s">
        <v>4450</v>
      </c>
      <c r="B908" t="s">
        <v>4451</v>
      </c>
      <c r="C908" t="s">
        <v>4452</v>
      </c>
      <c r="D908" t="s">
        <v>116</v>
      </c>
      <c r="E908" t="str">
        <f>"06106"</f>
        <v>06106</v>
      </c>
      <c r="F908" t="s">
        <v>4453</v>
      </c>
      <c r="G908" t="s">
        <v>89</v>
      </c>
      <c r="H908" s="1">
        <v>66</v>
      </c>
      <c r="I908" s="1" t="str">
        <f>"0"</f>
        <v>0</v>
      </c>
    </row>
    <row r="909" spans="1:9">
      <c r="A909" t="s">
        <v>232</v>
      </c>
      <c r="B909" t="s">
        <v>233</v>
      </c>
      <c r="C909" t="s">
        <v>234</v>
      </c>
      <c r="D909" t="s">
        <v>73</v>
      </c>
      <c r="E909" t="str">
        <f>"06360"</f>
        <v>06360</v>
      </c>
      <c r="F909" t="s">
        <v>235</v>
      </c>
      <c r="G909" t="s">
        <v>89</v>
      </c>
      <c r="H909" s="1">
        <v>21</v>
      </c>
      <c r="I909" s="1" t="str">
        <f>"0"</f>
        <v>0</v>
      </c>
    </row>
    <row r="910" spans="1:9">
      <c r="A910" t="s">
        <v>4157</v>
      </c>
      <c r="B910" t="s">
        <v>4158</v>
      </c>
      <c r="C910" t="s">
        <v>4159</v>
      </c>
      <c r="D910" t="s">
        <v>246</v>
      </c>
      <c r="E910" t="s">
        <v>4160</v>
      </c>
      <c r="F910" t="s">
        <v>4161</v>
      </c>
      <c r="G910" t="s">
        <v>69</v>
      </c>
      <c r="H910" s="1">
        <v>35</v>
      </c>
      <c r="I910" s="1">
        <v>24</v>
      </c>
    </row>
    <row r="911" spans="1:9">
      <c r="A911" t="s">
        <v>3331</v>
      </c>
      <c r="B911" t="s">
        <v>3332</v>
      </c>
      <c r="C911" t="s">
        <v>3333</v>
      </c>
      <c r="D911" t="s">
        <v>614</v>
      </c>
      <c r="E911" t="s">
        <v>3334</v>
      </c>
      <c r="F911" t="s">
        <v>3335</v>
      </c>
      <c r="G911" t="s">
        <v>880</v>
      </c>
      <c r="H911" s="1">
        <v>46</v>
      </c>
      <c r="I911" s="1">
        <v>16</v>
      </c>
    </row>
    <row r="912" spans="1:9">
      <c r="A912" t="s">
        <v>5510</v>
      </c>
      <c r="B912" t="s">
        <v>5511</v>
      </c>
      <c r="C912" t="s">
        <v>5512</v>
      </c>
      <c r="D912" t="s">
        <v>60</v>
      </c>
      <c r="E912" t="s">
        <v>5513</v>
      </c>
      <c r="F912" t="s">
        <v>5514</v>
      </c>
      <c r="G912" t="s">
        <v>21</v>
      </c>
      <c r="H912" s="1">
        <v>35</v>
      </c>
      <c r="I912" s="1">
        <v>8</v>
      </c>
    </row>
    <row r="913" spans="1:9">
      <c r="A913" t="s">
        <v>6595</v>
      </c>
      <c r="B913" t="s">
        <v>6596</v>
      </c>
      <c r="C913" t="s">
        <v>1109</v>
      </c>
      <c r="D913" t="s">
        <v>134</v>
      </c>
      <c r="E913" t="s">
        <v>1110</v>
      </c>
      <c r="F913" t="s">
        <v>6597</v>
      </c>
      <c r="G913" t="s">
        <v>89</v>
      </c>
      <c r="H913" s="1">
        <v>16</v>
      </c>
      <c r="I913" s="1" t="str">
        <f>"0"</f>
        <v>0</v>
      </c>
    </row>
    <row r="914" spans="1:9">
      <c r="A914" t="s">
        <v>4435</v>
      </c>
      <c r="B914" t="s">
        <v>4436</v>
      </c>
      <c r="C914" t="s">
        <v>4437</v>
      </c>
      <c r="D914" t="s">
        <v>116</v>
      </c>
      <c r="E914" t="s">
        <v>4438</v>
      </c>
      <c r="F914" t="s">
        <v>4439</v>
      </c>
      <c r="G914" t="s">
        <v>89</v>
      </c>
      <c r="H914" s="1">
        <v>72</v>
      </c>
      <c r="I914" s="1" t="str">
        <f>"0"</f>
        <v>0</v>
      </c>
    </row>
    <row r="915" spans="1:9">
      <c r="A915" t="s">
        <v>6668</v>
      </c>
      <c r="B915" t="s">
        <v>6669</v>
      </c>
      <c r="C915" t="s">
        <v>6670</v>
      </c>
      <c r="D915" t="s">
        <v>152</v>
      </c>
      <c r="E915" t="s">
        <v>6671</v>
      </c>
      <c r="F915" t="s">
        <v>6672</v>
      </c>
      <c r="G915" t="s">
        <v>560</v>
      </c>
      <c r="H915" s="1">
        <v>8</v>
      </c>
      <c r="I915" s="1">
        <v>8</v>
      </c>
    </row>
    <row r="916" spans="1:9">
      <c r="A916" t="s">
        <v>3079</v>
      </c>
      <c r="B916" t="s">
        <v>3080</v>
      </c>
      <c r="C916" t="s">
        <v>3081</v>
      </c>
      <c r="D916" t="s">
        <v>123</v>
      </c>
      <c r="E916" t="str">
        <f>"06457"</f>
        <v>06457</v>
      </c>
      <c r="F916" t="s">
        <v>3082</v>
      </c>
      <c r="G916" t="s">
        <v>89</v>
      </c>
      <c r="H916" s="1">
        <v>53</v>
      </c>
      <c r="I916" s="1" t="str">
        <f>"0"</f>
        <v>0</v>
      </c>
    </row>
    <row r="917" spans="1:9">
      <c r="A917" t="s">
        <v>5562</v>
      </c>
      <c r="B917" t="s">
        <v>5563</v>
      </c>
      <c r="C917" t="s">
        <v>2882</v>
      </c>
      <c r="D917" t="s">
        <v>123</v>
      </c>
      <c r="E917" t="s">
        <v>2883</v>
      </c>
      <c r="F917" t="s">
        <v>3082</v>
      </c>
      <c r="G917" t="s">
        <v>89</v>
      </c>
      <c r="H917" s="1">
        <v>16</v>
      </c>
    </row>
    <row r="918" spans="1:9">
      <c r="A918" t="s">
        <v>737</v>
      </c>
      <c r="B918" t="s">
        <v>738</v>
      </c>
      <c r="C918" t="s">
        <v>739</v>
      </c>
      <c r="D918" t="s">
        <v>201</v>
      </c>
      <c r="E918" t="s">
        <v>740</v>
      </c>
      <c r="F918" t="s">
        <v>741</v>
      </c>
      <c r="G918" t="s">
        <v>106</v>
      </c>
      <c r="H918" s="1" t="str">
        <f>"100"</f>
        <v>100</v>
      </c>
      <c r="I918" s="1">
        <v>56</v>
      </c>
    </row>
    <row r="919" spans="1:9">
      <c r="A919" t="s">
        <v>5764</v>
      </c>
      <c r="B919" t="s">
        <v>5765</v>
      </c>
      <c r="C919" t="s">
        <v>5766</v>
      </c>
      <c r="D919" t="s">
        <v>201</v>
      </c>
      <c r="E919" t="s">
        <v>5767</v>
      </c>
      <c r="F919" t="s">
        <v>741</v>
      </c>
      <c r="G919" t="s">
        <v>197</v>
      </c>
      <c r="H919" s="1">
        <v>62</v>
      </c>
      <c r="I919" s="1" t="str">
        <f>"40"</f>
        <v>40</v>
      </c>
    </row>
    <row r="920" spans="1:9">
      <c r="A920" t="s">
        <v>862</v>
      </c>
      <c r="B920" t="s">
        <v>863</v>
      </c>
      <c r="C920" t="s">
        <v>864</v>
      </c>
      <c r="D920" t="s">
        <v>46</v>
      </c>
      <c r="E920" t="str">
        <f>"06001"</f>
        <v>06001</v>
      </c>
      <c r="F920" t="s">
        <v>865</v>
      </c>
      <c r="G920" t="s">
        <v>502</v>
      </c>
      <c r="H920" s="1">
        <v>38</v>
      </c>
      <c r="I920" s="1" t="str">
        <f>"0"</f>
        <v>0</v>
      </c>
    </row>
    <row r="921" spans="1:9">
      <c r="A921" t="s">
        <v>1020</v>
      </c>
      <c r="B921" t="s">
        <v>1021</v>
      </c>
      <c r="C921" t="s">
        <v>1022</v>
      </c>
      <c r="D921" t="s">
        <v>180</v>
      </c>
      <c r="E921" t="s">
        <v>1023</v>
      </c>
      <c r="F921" t="s">
        <v>1024</v>
      </c>
      <c r="G921" t="s">
        <v>89</v>
      </c>
      <c r="H921" s="1">
        <v>22</v>
      </c>
      <c r="I921" s="1" t="str">
        <f>"0"</f>
        <v>0</v>
      </c>
    </row>
    <row r="922" spans="1:9">
      <c r="A922" t="s">
        <v>5089</v>
      </c>
      <c r="B922" t="s">
        <v>5090</v>
      </c>
      <c r="C922" t="s">
        <v>5091</v>
      </c>
      <c r="D922" t="s">
        <v>3402</v>
      </c>
      <c r="E922" t="str">
        <f>"06374"</f>
        <v>06374</v>
      </c>
      <c r="F922" t="s">
        <v>5092</v>
      </c>
      <c r="G922" t="s">
        <v>197</v>
      </c>
      <c r="H922" s="1">
        <v>26</v>
      </c>
      <c r="I922" s="1">
        <v>8</v>
      </c>
    </row>
    <row r="923" spans="1:9">
      <c r="A923" t="s">
        <v>5768</v>
      </c>
      <c r="B923" t="s">
        <v>5769</v>
      </c>
      <c r="C923" t="s">
        <v>5770</v>
      </c>
      <c r="D923" t="s">
        <v>557</v>
      </c>
      <c r="E923" t="s">
        <v>5771</v>
      </c>
      <c r="F923" t="s">
        <v>5772</v>
      </c>
      <c r="G923" t="s">
        <v>269</v>
      </c>
      <c r="H923" s="1">
        <v>46</v>
      </c>
      <c r="I923" s="1">
        <v>8</v>
      </c>
    </row>
    <row r="924" spans="1:9">
      <c r="A924" t="s">
        <v>4948</v>
      </c>
      <c r="B924" t="s">
        <v>4949</v>
      </c>
      <c r="C924" t="s">
        <v>4696</v>
      </c>
      <c r="D924" t="s">
        <v>557</v>
      </c>
      <c r="E924" t="s">
        <v>4697</v>
      </c>
      <c r="F924" t="s">
        <v>4950</v>
      </c>
      <c r="G924" t="s">
        <v>89</v>
      </c>
      <c r="H924" s="1">
        <v>18</v>
      </c>
      <c r="I924" s="1" t="str">
        <f>"0"</f>
        <v>0</v>
      </c>
    </row>
    <row r="925" spans="1:9">
      <c r="A925" t="s">
        <v>5140</v>
      </c>
      <c r="B925" t="s">
        <v>5141</v>
      </c>
      <c r="C925" t="s">
        <v>5142</v>
      </c>
      <c r="D925" t="s">
        <v>557</v>
      </c>
      <c r="E925" t="s">
        <v>5143</v>
      </c>
      <c r="F925" t="s">
        <v>5144</v>
      </c>
      <c r="G925" t="s">
        <v>119</v>
      </c>
      <c r="H925" s="1">
        <v>62</v>
      </c>
      <c r="I925" s="1" t="str">
        <f>"0"</f>
        <v>0</v>
      </c>
    </row>
    <row r="926" spans="1:9">
      <c r="A926" t="s">
        <v>275</v>
      </c>
      <c r="B926" t="s">
        <v>276</v>
      </c>
      <c r="C926" t="s">
        <v>277</v>
      </c>
      <c r="D926" t="s">
        <v>140</v>
      </c>
      <c r="E926" t="s">
        <v>278</v>
      </c>
      <c r="F926" t="s">
        <v>279</v>
      </c>
      <c r="G926" t="s">
        <v>89</v>
      </c>
      <c r="H926" s="1" t="str">
        <f>"40"</f>
        <v>40</v>
      </c>
      <c r="I926" s="1" t="str">
        <f>"0"</f>
        <v>0</v>
      </c>
    </row>
    <row r="927" spans="1:9">
      <c r="A927" t="s">
        <v>3652</v>
      </c>
      <c r="B927" t="s">
        <v>3653</v>
      </c>
      <c r="C927" t="s">
        <v>3654</v>
      </c>
      <c r="D927" t="s">
        <v>3655</v>
      </c>
      <c r="E927" t="str">
        <f>"06787"</f>
        <v>06787</v>
      </c>
      <c r="F927" t="s">
        <v>3656</v>
      </c>
      <c r="G927" t="s">
        <v>21</v>
      </c>
      <c r="H927" s="1">
        <v>175</v>
      </c>
      <c r="I927" s="1">
        <v>32</v>
      </c>
    </row>
    <row r="928" spans="1:9">
      <c r="A928" t="s">
        <v>3854</v>
      </c>
      <c r="B928" t="s">
        <v>3855</v>
      </c>
      <c r="C928" t="s">
        <v>3856</v>
      </c>
      <c r="D928" t="s">
        <v>3675</v>
      </c>
      <c r="E928" t="s">
        <v>3857</v>
      </c>
      <c r="F928" t="s">
        <v>3858</v>
      </c>
      <c r="G928" t="s">
        <v>21</v>
      </c>
      <c r="H928" s="1">
        <v>64</v>
      </c>
      <c r="I928" s="1">
        <v>24</v>
      </c>
    </row>
    <row r="929" spans="1:9">
      <c r="A929" t="s">
        <v>772</v>
      </c>
      <c r="B929" t="s">
        <v>773</v>
      </c>
      <c r="C929" t="s">
        <v>774</v>
      </c>
      <c r="D929" t="s">
        <v>170</v>
      </c>
      <c r="E929" t="s">
        <v>775</v>
      </c>
      <c r="F929" t="s">
        <v>776</v>
      </c>
      <c r="G929" t="s">
        <v>89</v>
      </c>
      <c r="H929" s="1">
        <v>25</v>
      </c>
      <c r="I929" s="1" t="str">
        <f>"0"</f>
        <v>0</v>
      </c>
    </row>
    <row r="930" spans="1:9">
      <c r="A930" t="s">
        <v>679</v>
      </c>
      <c r="B930" t="s">
        <v>680</v>
      </c>
      <c r="C930" t="s">
        <v>674</v>
      </c>
      <c r="D930" t="s">
        <v>422</v>
      </c>
      <c r="E930" t="s">
        <v>675</v>
      </c>
      <c r="F930" t="s">
        <v>676</v>
      </c>
      <c r="G930" t="s">
        <v>160</v>
      </c>
      <c r="H930" s="1">
        <v>48</v>
      </c>
      <c r="I930" s="1">
        <v>16</v>
      </c>
    </row>
    <row r="931" spans="1:9">
      <c r="A931" t="s">
        <v>672</v>
      </c>
      <c r="B931" t="s">
        <v>673</v>
      </c>
      <c r="C931" t="s">
        <v>674</v>
      </c>
      <c r="D931" t="s">
        <v>422</v>
      </c>
      <c r="E931" t="s">
        <v>675</v>
      </c>
      <c r="F931" t="s">
        <v>676</v>
      </c>
      <c r="G931" t="s">
        <v>89</v>
      </c>
      <c r="H931" s="1" t="str">
        <f>"20"</f>
        <v>20</v>
      </c>
      <c r="I931" s="1" t="str">
        <f>"0"</f>
        <v>0</v>
      </c>
    </row>
    <row r="932" spans="1:9">
      <c r="A932" t="s">
        <v>677</v>
      </c>
      <c r="B932" t="s">
        <v>678</v>
      </c>
      <c r="C932" t="s">
        <v>674</v>
      </c>
      <c r="D932" t="s">
        <v>422</v>
      </c>
      <c r="E932" t="s">
        <v>675</v>
      </c>
      <c r="F932" t="s">
        <v>676</v>
      </c>
      <c r="G932" t="s">
        <v>89</v>
      </c>
      <c r="H932" s="1" t="str">
        <f>"20"</f>
        <v>20</v>
      </c>
      <c r="I932" s="1" t="str">
        <f>"0"</f>
        <v>0</v>
      </c>
    </row>
    <row r="933" spans="1:9">
      <c r="A933" t="s">
        <v>4377</v>
      </c>
      <c r="B933" t="s">
        <v>4378</v>
      </c>
      <c r="C933" t="s">
        <v>4379</v>
      </c>
      <c r="D933" t="s">
        <v>1837</v>
      </c>
      <c r="E933" t="s">
        <v>4380</v>
      </c>
      <c r="F933" t="s">
        <v>4381</v>
      </c>
      <c r="G933" t="s">
        <v>4176</v>
      </c>
      <c r="H933" s="1">
        <v>86</v>
      </c>
      <c r="I933" s="1">
        <v>8</v>
      </c>
    </row>
    <row r="934" spans="1:9">
      <c r="A934" t="s">
        <v>4330</v>
      </c>
      <c r="B934" t="s">
        <v>4331</v>
      </c>
      <c r="C934" t="s">
        <v>4332</v>
      </c>
      <c r="D934" t="s">
        <v>884</v>
      </c>
      <c r="E934" t="s">
        <v>4333</v>
      </c>
      <c r="F934" t="s">
        <v>4334</v>
      </c>
      <c r="G934" t="s">
        <v>269</v>
      </c>
      <c r="H934" s="1">
        <v>16</v>
      </c>
      <c r="I934" s="1">
        <v>8</v>
      </c>
    </row>
    <row r="935" spans="1:9">
      <c r="A935" t="s">
        <v>2147</v>
      </c>
      <c r="B935" t="s">
        <v>2148</v>
      </c>
      <c r="C935" t="s">
        <v>2149</v>
      </c>
      <c r="D935" t="s">
        <v>60</v>
      </c>
      <c r="E935" t="str">
        <f>"06779"</f>
        <v>06779</v>
      </c>
      <c r="F935" t="s">
        <v>2150</v>
      </c>
      <c r="G935" t="s">
        <v>82</v>
      </c>
      <c r="H935" s="1">
        <v>25</v>
      </c>
      <c r="I935" s="1" t="str">
        <f>"0"</f>
        <v>0</v>
      </c>
    </row>
    <row r="936" spans="1:9">
      <c r="A936" t="s">
        <v>5272</v>
      </c>
      <c r="B936" t="s">
        <v>5273</v>
      </c>
      <c r="C936" t="s">
        <v>5274</v>
      </c>
      <c r="D936" t="s">
        <v>2365</v>
      </c>
      <c r="E936" t="s">
        <v>5275</v>
      </c>
      <c r="F936" t="s">
        <v>5276</v>
      </c>
      <c r="G936" t="s">
        <v>21</v>
      </c>
      <c r="H936" s="1">
        <v>82</v>
      </c>
      <c r="I936" s="1">
        <v>27</v>
      </c>
    </row>
    <row r="937" spans="1:9">
      <c r="A937" t="s">
        <v>746</v>
      </c>
      <c r="B937" t="s">
        <v>747</v>
      </c>
      <c r="C937" t="s">
        <v>748</v>
      </c>
      <c r="D937" t="s">
        <v>749</v>
      </c>
      <c r="E937" t="str">
        <f>"06762"</f>
        <v>06762</v>
      </c>
      <c r="F937" t="s">
        <v>750</v>
      </c>
      <c r="G937" t="s">
        <v>89</v>
      </c>
      <c r="H937" s="1">
        <v>25</v>
      </c>
      <c r="I937" s="1" t="str">
        <f>"0"</f>
        <v>0</v>
      </c>
    </row>
    <row r="938" spans="1:9">
      <c r="A938" t="s">
        <v>3166</v>
      </c>
      <c r="B938" t="s">
        <v>3167</v>
      </c>
      <c r="C938" t="s">
        <v>3168</v>
      </c>
      <c r="D938" t="s">
        <v>374</v>
      </c>
      <c r="E938" t="s">
        <v>3169</v>
      </c>
      <c r="F938" t="s">
        <v>3170</v>
      </c>
      <c r="G938" t="s">
        <v>89</v>
      </c>
      <c r="H938" s="1">
        <v>44</v>
      </c>
      <c r="I938" s="1" t="str">
        <f>"0"</f>
        <v>0</v>
      </c>
    </row>
    <row r="939" spans="1:9">
      <c r="A939" t="s">
        <v>5334</v>
      </c>
      <c r="B939" t="s">
        <v>5335</v>
      </c>
      <c r="C939" t="s">
        <v>5336</v>
      </c>
      <c r="D939" t="s">
        <v>374</v>
      </c>
      <c r="E939" t="s">
        <v>5337</v>
      </c>
      <c r="F939" t="s">
        <v>5338</v>
      </c>
      <c r="G939" t="s">
        <v>197</v>
      </c>
      <c r="H939" s="1">
        <v>55</v>
      </c>
      <c r="I939" s="1">
        <v>28</v>
      </c>
    </row>
    <row r="940" spans="1:9">
      <c r="A940" t="s">
        <v>6112</v>
      </c>
      <c r="B940" t="s">
        <v>6113</v>
      </c>
      <c r="C940" t="s">
        <v>6114</v>
      </c>
      <c r="D940" t="s">
        <v>374</v>
      </c>
      <c r="E940" t="s">
        <v>6115</v>
      </c>
      <c r="F940" t="s">
        <v>6116</v>
      </c>
      <c r="G940" t="s">
        <v>89</v>
      </c>
      <c r="H940" s="1" t="str">
        <f>"60"</f>
        <v>60</v>
      </c>
      <c r="I940" s="1" t="str">
        <f>"0"</f>
        <v>0</v>
      </c>
    </row>
    <row r="941" spans="1:9">
      <c r="A941" t="s">
        <v>4530</v>
      </c>
      <c r="B941" t="s">
        <v>4531</v>
      </c>
      <c r="C941" t="s">
        <v>4532</v>
      </c>
      <c r="D941" t="s">
        <v>374</v>
      </c>
      <c r="E941" t="s">
        <v>4533</v>
      </c>
      <c r="F941" t="s">
        <v>4534</v>
      </c>
      <c r="G941" t="s">
        <v>197</v>
      </c>
      <c r="H941" s="1" t="str">
        <f>"50"</f>
        <v>50</v>
      </c>
      <c r="I941" s="1">
        <v>18</v>
      </c>
    </row>
    <row r="942" spans="1:9">
      <c r="A942" t="s">
        <v>5304</v>
      </c>
      <c r="B942" t="s">
        <v>5305</v>
      </c>
      <c r="C942" t="s">
        <v>5306</v>
      </c>
      <c r="D942" t="s">
        <v>587</v>
      </c>
      <c r="E942" t="s">
        <v>5307</v>
      </c>
      <c r="F942" t="s">
        <v>5308</v>
      </c>
      <c r="G942" t="s">
        <v>21</v>
      </c>
      <c r="H942" s="1">
        <v>115</v>
      </c>
      <c r="I942" s="1">
        <v>63</v>
      </c>
    </row>
    <row r="943" spans="1:9">
      <c r="A943" t="s">
        <v>3127</v>
      </c>
      <c r="B943" t="s">
        <v>3128</v>
      </c>
      <c r="C943" t="s">
        <v>3129</v>
      </c>
      <c r="D943" t="s">
        <v>587</v>
      </c>
      <c r="E943" t="str">
        <f>"06355"</f>
        <v>06355</v>
      </c>
      <c r="F943" t="s">
        <v>3130</v>
      </c>
      <c r="G943" t="s">
        <v>1506</v>
      </c>
      <c r="H943" s="1">
        <v>86</v>
      </c>
      <c r="I943" s="1">
        <v>24</v>
      </c>
    </row>
    <row r="944" spans="1:9">
      <c r="A944" t="s">
        <v>3600</v>
      </c>
      <c r="B944" t="s">
        <v>3601</v>
      </c>
      <c r="C944" t="s">
        <v>3602</v>
      </c>
      <c r="D944" t="s">
        <v>587</v>
      </c>
      <c r="E944" t="str">
        <f>"06355"</f>
        <v>06355</v>
      </c>
      <c r="F944" t="s">
        <v>3603</v>
      </c>
      <c r="G944" t="s">
        <v>560</v>
      </c>
      <c r="H944" s="1" t="str">
        <f>"40"</f>
        <v>40</v>
      </c>
      <c r="I944" s="1" t="str">
        <f>"40"</f>
        <v>40</v>
      </c>
    </row>
    <row r="945" spans="1:9">
      <c r="A945" t="s">
        <v>2076</v>
      </c>
      <c r="B945" t="s">
        <v>2077</v>
      </c>
      <c r="C945" t="s">
        <v>2078</v>
      </c>
      <c r="D945" t="s">
        <v>213</v>
      </c>
      <c r="E945" t="s">
        <v>2079</v>
      </c>
      <c r="F945" t="s">
        <v>2080</v>
      </c>
      <c r="G945" t="s">
        <v>21</v>
      </c>
      <c r="H945" s="1">
        <v>27</v>
      </c>
      <c r="I945" s="1">
        <v>15</v>
      </c>
    </row>
    <row r="946" spans="1:9">
      <c r="A946" t="s">
        <v>549</v>
      </c>
      <c r="B946" t="s">
        <v>550</v>
      </c>
      <c r="C946" t="s">
        <v>551</v>
      </c>
      <c r="D946" t="s">
        <v>484</v>
      </c>
      <c r="E946" t="s">
        <v>552</v>
      </c>
      <c r="F946" t="s">
        <v>553</v>
      </c>
      <c r="G946" t="s">
        <v>89</v>
      </c>
      <c r="H946" s="1">
        <v>58</v>
      </c>
      <c r="I946" s="1" t="str">
        <f>"0"</f>
        <v>0</v>
      </c>
    </row>
    <row r="947" spans="1:9">
      <c r="A947" t="s">
        <v>1634</v>
      </c>
      <c r="B947" t="s">
        <v>1635</v>
      </c>
      <c r="C947" t="s">
        <v>1636</v>
      </c>
      <c r="D947" t="s">
        <v>417</v>
      </c>
      <c r="E947" t="str">
        <f>"06488"</f>
        <v>06488</v>
      </c>
      <c r="F947" t="s">
        <v>1637</v>
      </c>
      <c r="G947" t="s">
        <v>89</v>
      </c>
      <c r="H947" s="1">
        <v>24</v>
      </c>
      <c r="I947" s="1" t="str">
        <f>"0"</f>
        <v>0</v>
      </c>
    </row>
    <row r="948" spans="1:9">
      <c r="A948" t="s">
        <v>875</v>
      </c>
      <c r="B948" t="s">
        <v>876</v>
      </c>
      <c r="C948" t="s">
        <v>877</v>
      </c>
      <c r="D948" t="s">
        <v>878</v>
      </c>
      <c r="E948" t="str">
        <f>"06029"</f>
        <v>06029</v>
      </c>
      <c r="F948" t="s">
        <v>879</v>
      </c>
      <c r="G948" t="s">
        <v>880</v>
      </c>
      <c r="H948" s="1">
        <v>39</v>
      </c>
      <c r="I948" s="1">
        <v>6</v>
      </c>
    </row>
    <row r="949" spans="1:9">
      <c r="A949" t="s">
        <v>1542</v>
      </c>
      <c r="B949" t="s">
        <v>1543</v>
      </c>
      <c r="C949" t="s">
        <v>1544</v>
      </c>
      <c r="D949" t="s">
        <v>380</v>
      </c>
      <c r="E949" t="s">
        <v>1545</v>
      </c>
      <c r="F949" t="s">
        <v>1546</v>
      </c>
      <c r="G949" t="s">
        <v>1547</v>
      </c>
      <c r="H949" s="1">
        <v>47</v>
      </c>
      <c r="I949" s="1">
        <v>8</v>
      </c>
    </row>
    <row r="950" spans="1:9">
      <c r="A950" t="s">
        <v>2255</v>
      </c>
      <c r="B950" t="s">
        <v>2256</v>
      </c>
      <c r="C950" t="s">
        <v>2257</v>
      </c>
      <c r="D950" t="s">
        <v>134</v>
      </c>
      <c r="E950" t="str">
        <f>"06107"</f>
        <v>06107</v>
      </c>
      <c r="F950" t="s">
        <v>2258</v>
      </c>
      <c r="G950" t="s">
        <v>89</v>
      </c>
      <c r="H950" s="1">
        <v>44</v>
      </c>
      <c r="I950" s="1" t="str">
        <f>"0"</f>
        <v>0</v>
      </c>
    </row>
    <row r="951" spans="1:9">
      <c r="A951" t="s">
        <v>4466</v>
      </c>
      <c r="B951" t="s">
        <v>4467</v>
      </c>
      <c r="C951" t="s">
        <v>4468</v>
      </c>
      <c r="D951" t="s">
        <v>561</v>
      </c>
      <c r="E951" t="str">
        <f>"06109"</f>
        <v>06109</v>
      </c>
      <c r="F951" t="s">
        <v>4469</v>
      </c>
      <c r="G951" t="s">
        <v>197</v>
      </c>
      <c r="H951" s="1">
        <v>64</v>
      </c>
      <c r="I951" s="1">
        <v>32</v>
      </c>
    </row>
    <row r="952" spans="1:9">
      <c r="A952" t="s">
        <v>1483</v>
      </c>
      <c r="B952" t="s">
        <v>1484</v>
      </c>
      <c r="C952" t="s">
        <v>1485</v>
      </c>
      <c r="D952" t="s">
        <v>1486</v>
      </c>
      <c r="E952" t="str">
        <f>"06238"</f>
        <v>06238</v>
      </c>
      <c r="F952" t="s">
        <v>1487</v>
      </c>
      <c r="G952" t="s">
        <v>89</v>
      </c>
      <c r="H952" s="1">
        <v>32</v>
      </c>
      <c r="I952" s="1" t="str">
        <f>"0"</f>
        <v>0</v>
      </c>
    </row>
    <row r="953" spans="1:9">
      <c r="A953" t="s">
        <v>1170</v>
      </c>
      <c r="B953" t="s">
        <v>1171</v>
      </c>
      <c r="C953" t="s">
        <v>1172</v>
      </c>
      <c r="D953" t="s">
        <v>391</v>
      </c>
      <c r="E953" t="str">
        <f>"06804"</f>
        <v>06804</v>
      </c>
      <c r="F953" t="s">
        <v>1173</v>
      </c>
      <c r="G953" t="s">
        <v>89</v>
      </c>
      <c r="H953" s="1">
        <v>58</v>
      </c>
      <c r="I953" s="1" t="str">
        <f>"0"</f>
        <v>0</v>
      </c>
    </row>
    <row r="954" spans="1:9">
      <c r="A954" t="s">
        <v>1082</v>
      </c>
      <c r="B954" t="s">
        <v>1083</v>
      </c>
      <c r="C954" t="s">
        <v>1084</v>
      </c>
      <c r="D954" t="s">
        <v>1085</v>
      </c>
      <c r="E954" t="s">
        <v>1086</v>
      </c>
      <c r="F954" t="s">
        <v>1087</v>
      </c>
      <c r="G954" t="s">
        <v>119</v>
      </c>
      <c r="H954" s="1">
        <v>24</v>
      </c>
      <c r="I954" s="1" t="str">
        <f>"0"</f>
        <v>0</v>
      </c>
    </row>
    <row r="955" spans="1:9">
      <c r="A955" t="s">
        <v>6538</v>
      </c>
      <c r="B955" t="s">
        <v>6539</v>
      </c>
      <c r="C955" t="s">
        <v>6540</v>
      </c>
      <c r="D955" t="s">
        <v>1538</v>
      </c>
      <c r="E955" t="str">
        <f>"06082"</f>
        <v>06082</v>
      </c>
      <c r="F955" t="s">
        <v>5435</v>
      </c>
      <c r="G955" t="s">
        <v>6541</v>
      </c>
      <c r="H955" s="1" t="str">
        <f>"40"</f>
        <v>40</v>
      </c>
      <c r="I955" s="1" t="str">
        <f>"0"</f>
        <v>0</v>
      </c>
    </row>
    <row r="956" spans="1:9">
      <c r="A956" t="s">
        <v>1025</v>
      </c>
      <c r="B956" t="s">
        <v>1026</v>
      </c>
      <c r="C956" t="s">
        <v>1027</v>
      </c>
      <c r="D956" t="s">
        <v>103</v>
      </c>
      <c r="E956" t="s">
        <v>1028</v>
      </c>
      <c r="F956" t="s">
        <v>1029</v>
      </c>
      <c r="G956" t="s">
        <v>21</v>
      </c>
      <c r="H956" s="1">
        <v>94</v>
      </c>
      <c r="I956" s="1">
        <v>42</v>
      </c>
    </row>
    <row r="957" spans="1:9">
      <c r="A957" t="s">
        <v>5729</v>
      </c>
      <c r="B957" t="s">
        <v>5730</v>
      </c>
      <c r="C957" t="s">
        <v>5731</v>
      </c>
      <c r="D957" t="s">
        <v>771</v>
      </c>
      <c r="E957" t="s">
        <v>5732</v>
      </c>
      <c r="F957" t="s">
        <v>5733</v>
      </c>
      <c r="G957" t="s">
        <v>21</v>
      </c>
      <c r="H957" s="1" t="str">
        <f>"80"</f>
        <v>80</v>
      </c>
      <c r="I957" s="1">
        <v>38</v>
      </c>
    </row>
    <row r="958" spans="1:9">
      <c r="A958" t="s">
        <v>6630</v>
      </c>
      <c r="B958" t="s">
        <v>6631</v>
      </c>
      <c r="C958" t="s">
        <v>6632</v>
      </c>
      <c r="D958" t="s">
        <v>327</v>
      </c>
      <c r="E958" t="s">
        <v>6633</v>
      </c>
      <c r="F958" t="s">
        <v>6634</v>
      </c>
      <c r="G958" t="s">
        <v>197</v>
      </c>
      <c r="H958" s="1">
        <v>12</v>
      </c>
      <c r="I958" s="1">
        <v>8</v>
      </c>
    </row>
    <row r="959" spans="1:9">
      <c r="A959" t="s">
        <v>481</v>
      </c>
      <c r="B959" t="s">
        <v>482</v>
      </c>
      <c r="C959" t="s">
        <v>483</v>
      </c>
      <c r="D959" t="s">
        <v>484</v>
      </c>
      <c r="E959" t="str">
        <f>"06824"</f>
        <v>06824</v>
      </c>
      <c r="F959" t="s">
        <v>485</v>
      </c>
      <c r="G959" t="s">
        <v>76</v>
      </c>
      <c r="H959" s="1">
        <v>68</v>
      </c>
      <c r="I959" s="1">
        <v>28</v>
      </c>
    </row>
    <row r="960" spans="1:9">
      <c r="A960" t="s">
        <v>3376</v>
      </c>
      <c r="B960" t="s">
        <v>3377</v>
      </c>
      <c r="C960" t="s">
        <v>3378</v>
      </c>
      <c r="D960" t="s">
        <v>979</v>
      </c>
      <c r="E960" t="str">
        <f>"06484"</f>
        <v>06484</v>
      </c>
      <c r="F960" t="s">
        <v>3379</v>
      </c>
      <c r="G960" t="s">
        <v>35</v>
      </c>
      <c r="H960" s="1">
        <v>112</v>
      </c>
      <c r="I960" s="1">
        <v>64</v>
      </c>
    </row>
    <row r="961" spans="1:9">
      <c r="A961" t="s">
        <v>2621</v>
      </c>
      <c r="B961" t="s">
        <v>2622</v>
      </c>
      <c r="C961" t="s">
        <v>2623</v>
      </c>
      <c r="D961" t="s">
        <v>510</v>
      </c>
      <c r="E961" t="s">
        <v>2624</v>
      </c>
      <c r="F961" t="s">
        <v>2625</v>
      </c>
      <c r="G961" t="s">
        <v>35</v>
      </c>
      <c r="H961" s="1">
        <v>113</v>
      </c>
      <c r="I961" s="1">
        <v>68</v>
      </c>
    </row>
    <row r="962" spans="1:9">
      <c r="A962" t="s">
        <v>6224</v>
      </c>
      <c r="B962" t="s">
        <v>6225</v>
      </c>
      <c r="C962" t="s">
        <v>6226</v>
      </c>
      <c r="D962" t="s">
        <v>2981</v>
      </c>
      <c r="E962" t="s">
        <v>6227</v>
      </c>
      <c r="F962" t="s">
        <v>6228</v>
      </c>
      <c r="G962" t="s">
        <v>35</v>
      </c>
      <c r="H962" s="1">
        <v>34</v>
      </c>
      <c r="I962" s="1">
        <v>14</v>
      </c>
    </row>
    <row r="963" spans="1:9">
      <c r="A963" t="s">
        <v>2978</v>
      </c>
      <c r="B963" t="s">
        <v>2979</v>
      </c>
      <c r="C963" t="s">
        <v>2980</v>
      </c>
      <c r="D963" t="s">
        <v>2981</v>
      </c>
      <c r="E963" t="s">
        <v>2982</v>
      </c>
      <c r="F963" t="s">
        <v>2983</v>
      </c>
      <c r="G963" t="s">
        <v>89</v>
      </c>
      <c r="H963" s="1" t="str">
        <f>"30"</f>
        <v>30</v>
      </c>
      <c r="I963" s="1" t="str">
        <f>"0"</f>
        <v>0</v>
      </c>
    </row>
    <row r="964" spans="1:9">
      <c r="A964" t="s">
        <v>1418</v>
      </c>
      <c r="B964" t="s">
        <v>1419</v>
      </c>
      <c r="C964" t="s">
        <v>1420</v>
      </c>
      <c r="D964" t="s">
        <v>246</v>
      </c>
      <c r="E964" t="s">
        <v>1421</v>
      </c>
      <c r="F964" t="s">
        <v>1422</v>
      </c>
      <c r="G964" t="s">
        <v>1423</v>
      </c>
      <c r="H964" s="1" t="str">
        <f>"100"</f>
        <v>100</v>
      </c>
      <c r="I964" s="1">
        <v>24</v>
      </c>
    </row>
    <row r="965" spans="1:9">
      <c r="A965" t="s">
        <v>363</v>
      </c>
      <c r="B965" t="s">
        <v>364</v>
      </c>
      <c r="C965" t="s">
        <v>365</v>
      </c>
      <c r="D965" t="s">
        <v>134</v>
      </c>
      <c r="E965" t="str">
        <f>"06119"</f>
        <v>06119</v>
      </c>
      <c r="F965" t="s">
        <v>366</v>
      </c>
      <c r="G965" t="s">
        <v>89</v>
      </c>
      <c r="H965" s="1">
        <v>35</v>
      </c>
      <c r="I965" s="1" t="str">
        <f>"0"</f>
        <v>0</v>
      </c>
    </row>
    <row r="966" spans="1:9">
      <c r="A966" t="s">
        <v>3775</v>
      </c>
      <c r="B966" t="s">
        <v>3776</v>
      </c>
      <c r="C966" t="s">
        <v>3777</v>
      </c>
      <c r="D966" t="s">
        <v>3062</v>
      </c>
      <c r="E966" t="s">
        <v>3778</v>
      </c>
      <c r="F966" t="s">
        <v>3779</v>
      </c>
      <c r="G966" t="s">
        <v>21</v>
      </c>
      <c r="H966" s="1">
        <v>46</v>
      </c>
      <c r="I966" s="1">
        <v>23</v>
      </c>
    </row>
    <row r="967" spans="1:9">
      <c r="A967" t="s">
        <v>4681</v>
      </c>
      <c r="B967" t="s">
        <v>4682</v>
      </c>
      <c r="C967" t="s">
        <v>4683</v>
      </c>
      <c r="D967" t="s">
        <v>190</v>
      </c>
      <c r="E967" t="str">
        <f>"06907"</f>
        <v>06907</v>
      </c>
      <c r="F967" t="s">
        <v>4665</v>
      </c>
      <c r="G967" t="s">
        <v>82</v>
      </c>
      <c r="H967" s="1" t="str">
        <f>"80"</f>
        <v>80</v>
      </c>
      <c r="I967" s="1" t="str">
        <f>"0"</f>
        <v>0</v>
      </c>
    </row>
    <row r="968" spans="1:9">
      <c r="A968" t="s">
        <v>1755</v>
      </c>
      <c r="B968" t="s">
        <v>1756</v>
      </c>
      <c r="C968" t="s">
        <v>1757</v>
      </c>
      <c r="D968" t="s">
        <v>40</v>
      </c>
      <c r="E968" t="s">
        <v>1758</v>
      </c>
      <c r="F968" t="s">
        <v>1759</v>
      </c>
      <c r="G968" t="s">
        <v>502</v>
      </c>
      <c r="H968" s="1">
        <v>23</v>
      </c>
      <c r="I968" s="1" t="str">
        <f>"0"</f>
        <v>0</v>
      </c>
    </row>
    <row r="969" spans="1:9">
      <c r="A969" t="s">
        <v>3349</v>
      </c>
      <c r="B969" t="s">
        <v>3350</v>
      </c>
      <c r="C969" t="s">
        <v>3351</v>
      </c>
      <c r="D969" t="s">
        <v>12</v>
      </c>
      <c r="E969" t="s">
        <v>3352</v>
      </c>
      <c r="F969" t="s">
        <v>3353</v>
      </c>
      <c r="G969" t="s">
        <v>197</v>
      </c>
      <c r="H969" s="1">
        <v>79</v>
      </c>
      <c r="I969" s="1">
        <v>32</v>
      </c>
    </row>
    <row r="970" spans="1:9">
      <c r="A970" t="s">
        <v>3256</v>
      </c>
      <c r="B970" t="s">
        <v>3257</v>
      </c>
      <c r="C970" t="s">
        <v>3258</v>
      </c>
      <c r="D970" t="s">
        <v>561</v>
      </c>
      <c r="E970" t="s">
        <v>3259</v>
      </c>
      <c r="F970" t="s">
        <v>3260</v>
      </c>
      <c r="G970" t="s">
        <v>3261</v>
      </c>
      <c r="H970" s="1">
        <v>63</v>
      </c>
      <c r="I970" s="1">
        <v>16</v>
      </c>
    </row>
    <row r="971" spans="1:9">
      <c r="A971" t="s">
        <v>4708</v>
      </c>
      <c r="B971" t="s">
        <v>4709</v>
      </c>
      <c r="C971" t="s">
        <v>4710</v>
      </c>
      <c r="D971" t="s">
        <v>3086</v>
      </c>
      <c r="E971" t="s">
        <v>4711</v>
      </c>
      <c r="F971" t="s">
        <v>3087</v>
      </c>
      <c r="G971" t="s">
        <v>82</v>
      </c>
      <c r="H971" s="1">
        <v>25</v>
      </c>
      <c r="I971" s="1" t="str">
        <f>"0"</f>
        <v>0</v>
      </c>
    </row>
    <row r="972" spans="1:9">
      <c r="A972" t="s">
        <v>2472</v>
      </c>
      <c r="B972" t="s">
        <v>2473</v>
      </c>
      <c r="C972" t="s">
        <v>2474</v>
      </c>
      <c r="D972" t="s">
        <v>2475</v>
      </c>
      <c r="E972" t="str">
        <f>"06076"</f>
        <v>06076</v>
      </c>
      <c r="F972" t="s">
        <v>2476</v>
      </c>
      <c r="G972" t="s">
        <v>106</v>
      </c>
      <c r="H972" s="1">
        <v>84</v>
      </c>
      <c r="I972" s="1" t="str">
        <f>"20"</f>
        <v>20</v>
      </c>
    </row>
    <row r="973" spans="1:9">
      <c r="A973" t="s">
        <v>1174</v>
      </c>
      <c r="B973" t="s">
        <v>1175</v>
      </c>
      <c r="C973" t="s">
        <v>1176</v>
      </c>
      <c r="D973" t="s">
        <v>1177</v>
      </c>
      <c r="E973" t="s">
        <v>1178</v>
      </c>
      <c r="F973" t="s">
        <v>1179</v>
      </c>
      <c r="G973" t="s">
        <v>154</v>
      </c>
      <c r="H973" s="1">
        <v>64</v>
      </c>
      <c r="I973" s="1" t="str">
        <f>"0"</f>
        <v>0</v>
      </c>
    </row>
    <row r="974" spans="1:9">
      <c r="A974" t="s">
        <v>3604</v>
      </c>
      <c r="B974" t="s">
        <v>3605</v>
      </c>
      <c r="C974" t="s">
        <v>3606</v>
      </c>
      <c r="D974" t="s">
        <v>1469</v>
      </c>
      <c r="E974" t="s">
        <v>3607</v>
      </c>
      <c r="F974" t="s">
        <v>3608</v>
      </c>
      <c r="G974" t="s">
        <v>119</v>
      </c>
      <c r="H974" s="1">
        <v>24</v>
      </c>
      <c r="I974" s="1" t="str">
        <f>"0"</f>
        <v>0</v>
      </c>
    </row>
    <row r="975" spans="1:9">
      <c r="A975" t="s">
        <v>5314</v>
      </c>
      <c r="B975" t="s">
        <v>5315</v>
      </c>
      <c r="C975" t="s">
        <v>5316</v>
      </c>
      <c r="D975" t="s">
        <v>32</v>
      </c>
      <c r="E975" t="s">
        <v>5317</v>
      </c>
      <c r="F975" t="s">
        <v>5318</v>
      </c>
      <c r="G975" t="s">
        <v>89</v>
      </c>
      <c r="H975" s="1">
        <v>27</v>
      </c>
      <c r="I975" s="1" t="str">
        <f>"0"</f>
        <v>0</v>
      </c>
    </row>
    <row r="976" spans="1:9">
      <c r="A976" t="s">
        <v>2116</v>
      </c>
      <c r="B976" t="s">
        <v>2117</v>
      </c>
      <c r="C976" t="s">
        <v>2118</v>
      </c>
      <c r="D976" t="s">
        <v>749</v>
      </c>
      <c r="E976" t="str">
        <f>"06762"</f>
        <v>06762</v>
      </c>
      <c r="F976" t="s">
        <v>2119</v>
      </c>
      <c r="G976" t="s">
        <v>1343</v>
      </c>
      <c r="H976" s="1" t="str">
        <f>"50"</f>
        <v>50</v>
      </c>
      <c r="I976" s="1" t="str">
        <f>"0"</f>
        <v>0</v>
      </c>
    </row>
    <row r="977" spans="1:9">
      <c r="A977" t="s">
        <v>2200</v>
      </c>
      <c r="B977" t="s">
        <v>2201</v>
      </c>
      <c r="C977" t="s">
        <v>2202</v>
      </c>
      <c r="D977" t="s">
        <v>417</v>
      </c>
      <c r="E977" t="str">
        <f>"06488"</f>
        <v>06488</v>
      </c>
      <c r="F977" t="s">
        <v>2203</v>
      </c>
      <c r="G977" t="s">
        <v>1343</v>
      </c>
      <c r="H977" s="1">
        <v>67</v>
      </c>
      <c r="I977" s="1" t="str">
        <f>"0"</f>
        <v>0</v>
      </c>
    </row>
    <row r="978" spans="1:9">
      <c r="A978" t="s">
        <v>2667</v>
      </c>
      <c r="B978" t="s">
        <v>2668</v>
      </c>
      <c r="C978" t="s">
        <v>2669</v>
      </c>
      <c r="D978" t="s">
        <v>749</v>
      </c>
      <c r="E978" t="str">
        <f>"06762"</f>
        <v>06762</v>
      </c>
      <c r="F978" t="s">
        <v>2670</v>
      </c>
      <c r="G978" t="s">
        <v>82</v>
      </c>
      <c r="H978" s="1" t="str">
        <f>"90"</f>
        <v>90</v>
      </c>
      <c r="I978" s="1" t="str">
        <f>"0"</f>
        <v>0</v>
      </c>
    </row>
    <row r="979" spans="1:9">
      <c r="A979" t="s">
        <v>2111</v>
      </c>
      <c r="B979" t="s">
        <v>2112</v>
      </c>
      <c r="C979" t="s">
        <v>2113</v>
      </c>
      <c r="D979" t="s">
        <v>417</v>
      </c>
      <c r="E979" t="s">
        <v>2114</v>
      </c>
      <c r="F979" t="s">
        <v>2115</v>
      </c>
      <c r="G979" t="s">
        <v>82</v>
      </c>
      <c r="H979" s="1">
        <v>83</v>
      </c>
      <c r="I979" s="1" t="str">
        <f>"0"</f>
        <v>0</v>
      </c>
    </row>
    <row r="980" spans="1:9">
      <c r="A980" t="s">
        <v>6533</v>
      </c>
      <c r="B980" t="s">
        <v>6534</v>
      </c>
      <c r="C980" t="s">
        <v>6535</v>
      </c>
      <c r="D980" t="s">
        <v>1329</v>
      </c>
      <c r="E980" t="s">
        <v>6536</v>
      </c>
      <c r="F980" t="s">
        <v>6537</v>
      </c>
      <c r="G980" t="s">
        <v>21</v>
      </c>
      <c r="H980" s="1">
        <v>48</v>
      </c>
      <c r="I980" s="1">
        <v>24</v>
      </c>
    </row>
    <row r="981" spans="1:9">
      <c r="A981" t="s">
        <v>3304</v>
      </c>
      <c r="B981" t="s">
        <v>3305</v>
      </c>
      <c r="C981" t="s">
        <v>692</v>
      </c>
      <c r="D981" t="s">
        <v>116</v>
      </c>
      <c r="E981" t="str">
        <f>"06120"</f>
        <v>06120</v>
      </c>
      <c r="F981" t="s">
        <v>3306</v>
      </c>
      <c r="G981" t="s">
        <v>1272</v>
      </c>
      <c r="H981" s="1">
        <v>186</v>
      </c>
      <c r="I981" s="1">
        <v>24</v>
      </c>
    </row>
    <row r="982" spans="1:9">
      <c r="A982" t="s">
        <v>1492</v>
      </c>
      <c r="B982" t="s">
        <v>1493</v>
      </c>
      <c r="C982" t="s">
        <v>1494</v>
      </c>
      <c r="D982" t="s">
        <v>951</v>
      </c>
      <c r="E982" t="s">
        <v>1495</v>
      </c>
      <c r="F982" t="s">
        <v>1496</v>
      </c>
      <c r="G982" t="s">
        <v>160</v>
      </c>
      <c r="H982" s="1">
        <v>48</v>
      </c>
      <c r="I982" s="1">
        <v>8</v>
      </c>
    </row>
    <row r="983" spans="1:9">
      <c r="A983" t="s">
        <v>4791</v>
      </c>
      <c r="B983" t="s">
        <v>4792</v>
      </c>
      <c r="C983" t="s">
        <v>4793</v>
      </c>
      <c r="D983" t="s">
        <v>951</v>
      </c>
      <c r="E983" t="s">
        <v>4794</v>
      </c>
      <c r="F983" t="s">
        <v>4795</v>
      </c>
      <c r="G983" t="s">
        <v>4796</v>
      </c>
      <c r="H983" s="1" t="str">
        <f>"80"</f>
        <v>80</v>
      </c>
      <c r="I983" s="1">
        <v>24</v>
      </c>
    </row>
    <row r="984" spans="1:9">
      <c r="A984" t="s">
        <v>2798</v>
      </c>
      <c r="B984" t="s">
        <v>2799</v>
      </c>
      <c r="C984" t="s">
        <v>2800</v>
      </c>
      <c r="D984" t="s">
        <v>793</v>
      </c>
      <c r="E984" t="s">
        <v>2801</v>
      </c>
      <c r="F984" t="s">
        <v>2802</v>
      </c>
      <c r="G984" t="s">
        <v>89</v>
      </c>
      <c r="H984" s="1">
        <v>34</v>
      </c>
      <c r="I984" s="1" t="str">
        <f>"0"</f>
        <v>0</v>
      </c>
    </row>
    <row r="985" spans="1:9">
      <c r="A985" t="s">
        <v>2777</v>
      </c>
      <c r="B985" t="s">
        <v>2778</v>
      </c>
      <c r="C985" t="s">
        <v>2779</v>
      </c>
      <c r="D985" t="s">
        <v>116</v>
      </c>
      <c r="E985" t="s">
        <v>2780</v>
      </c>
      <c r="F985" t="s">
        <v>2781</v>
      </c>
      <c r="G985" t="s">
        <v>2782</v>
      </c>
      <c r="H985" s="1">
        <v>154</v>
      </c>
      <c r="I985" s="1" t="str">
        <f>"0"</f>
        <v>0</v>
      </c>
    </row>
    <row r="986" spans="1:9">
      <c r="A986" t="s">
        <v>2654</v>
      </c>
      <c r="B986" t="s">
        <v>2655</v>
      </c>
      <c r="C986" t="s">
        <v>2656</v>
      </c>
      <c r="D986" t="s">
        <v>1541</v>
      </c>
      <c r="E986" t="str">
        <f>"06795"</f>
        <v>06795</v>
      </c>
      <c r="F986" t="s">
        <v>2657</v>
      </c>
      <c r="G986" t="s">
        <v>160</v>
      </c>
      <c r="H986" s="1">
        <v>24</v>
      </c>
      <c r="I986" s="1">
        <v>8</v>
      </c>
    </row>
    <row r="987" spans="1:9">
      <c r="A987" t="s">
        <v>4417</v>
      </c>
      <c r="B987" t="s">
        <v>4418</v>
      </c>
      <c r="C987" t="s">
        <v>4419</v>
      </c>
      <c r="D987" t="s">
        <v>322</v>
      </c>
      <c r="E987" t="str">
        <f>"06074"</f>
        <v>06074</v>
      </c>
      <c r="F987" t="s">
        <v>4420</v>
      </c>
      <c r="G987" t="s">
        <v>21</v>
      </c>
      <c r="H987" s="1">
        <v>76</v>
      </c>
      <c r="I987" s="1" t="str">
        <f>"40"</f>
        <v>40</v>
      </c>
    </row>
    <row r="988" spans="1:9">
      <c r="A988" t="s">
        <v>100</v>
      </c>
      <c r="B988" t="s">
        <v>101</v>
      </c>
      <c r="C988" t="s">
        <v>102</v>
      </c>
      <c r="D988" t="s">
        <v>103</v>
      </c>
      <c r="E988" t="s">
        <v>104</v>
      </c>
      <c r="F988" t="s">
        <v>105</v>
      </c>
      <c r="G988" t="s">
        <v>106</v>
      </c>
      <c r="H988" s="1">
        <v>45</v>
      </c>
      <c r="I988" s="1" t="str">
        <f>"20"</f>
        <v>20</v>
      </c>
    </row>
    <row r="989" spans="1:9">
      <c r="A989" t="s">
        <v>3789</v>
      </c>
      <c r="B989" t="s">
        <v>3790</v>
      </c>
      <c r="C989" t="s">
        <v>2595</v>
      </c>
      <c r="D989" t="s">
        <v>255</v>
      </c>
      <c r="E989" t="str">
        <f>"06071"</f>
        <v>06071</v>
      </c>
      <c r="F989" t="s">
        <v>3791</v>
      </c>
      <c r="G989" t="s">
        <v>21</v>
      </c>
      <c r="H989" s="1" t="str">
        <f>"60"</f>
        <v>60</v>
      </c>
      <c r="I989" s="1">
        <v>15</v>
      </c>
    </row>
    <row r="990" spans="1:9">
      <c r="A990" t="s">
        <v>2271</v>
      </c>
      <c r="B990" t="s">
        <v>2272</v>
      </c>
      <c r="C990" t="s">
        <v>2273</v>
      </c>
      <c r="D990" t="s">
        <v>1693</v>
      </c>
      <c r="E990" t="s">
        <v>2274</v>
      </c>
      <c r="F990" t="s">
        <v>2275</v>
      </c>
      <c r="G990" t="s">
        <v>1348</v>
      </c>
      <c r="H990" s="1">
        <v>74</v>
      </c>
      <c r="I990" s="1" t="str">
        <f>"40"</f>
        <v>40</v>
      </c>
    </row>
    <row r="991" spans="1:9">
      <c r="A991" t="s">
        <v>2478</v>
      </c>
      <c r="B991" t="s">
        <v>2479</v>
      </c>
      <c r="C991" t="s">
        <v>2480</v>
      </c>
      <c r="D991" t="s">
        <v>287</v>
      </c>
      <c r="E991" t="str">
        <f>"06855"</f>
        <v>06855</v>
      </c>
      <c r="F991" t="s">
        <v>2481</v>
      </c>
      <c r="G991" t="s">
        <v>1102</v>
      </c>
      <c r="H991" s="1">
        <v>83</v>
      </c>
      <c r="I991" s="1" t="str">
        <f>"0"</f>
        <v>0</v>
      </c>
    </row>
    <row r="992" spans="1:9">
      <c r="A992" t="s">
        <v>5778</v>
      </c>
      <c r="B992" t="s">
        <v>5779</v>
      </c>
      <c r="C992" t="s">
        <v>5780</v>
      </c>
      <c r="D992" t="s">
        <v>287</v>
      </c>
      <c r="E992" t="s">
        <v>5781</v>
      </c>
      <c r="F992" t="s">
        <v>5782</v>
      </c>
      <c r="G992" t="s">
        <v>119</v>
      </c>
      <c r="H992" s="1">
        <v>59</v>
      </c>
      <c r="I992" s="1" t="str">
        <f>"0"</f>
        <v>0</v>
      </c>
    </row>
    <row r="993" spans="1:9">
      <c r="A993" t="s">
        <v>4964</v>
      </c>
      <c r="B993" t="s">
        <v>4965</v>
      </c>
      <c r="C993" t="s">
        <v>4966</v>
      </c>
      <c r="D993" t="s">
        <v>190</v>
      </c>
      <c r="E993" t="str">
        <f>"06902"</f>
        <v>06902</v>
      </c>
      <c r="F993" t="s">
        <v>4665</v>
      </c>
      <c r="G993" t="s">
        <v>82</v>
      </c>
      <c r="H993" s="1">
        <v>244</v>
      </c>
      <c r="I993" s="1" t="str">
        <f>"0"</f>
        <v>0</v>
      </c>
    </row>
    <row r="994" spans="1:9">
      <c r="A994" t="s">
        <v>3571</v>
      </c>
      <c r="B994" t="s">
        <v>3572</v>
      </c>
      <c r="C994" t="s">
        <v>3573</v>
      </c>
      <c r="D994" t="s">
        <v>459</v>
      </c>
      <c r="E994" t="str">
        <f>"06492"</f>
        <v>06492</v>
      </c>
      <c r="F994" t="s">
        <v>3574</v>
      </c>
      <c r="G994" t="s">
        <v>3575</v>
      </c>
      <c r="H994" s="1">
        <v>25</v>
      </c>
      <c r="I994" s="1" t="str">
        <f>"0"</f>
        <v>0</v>
      </c>
    </row>
    <row r="995" spans="1:9">
      <c r="A995" t="s">
        <v>410</v>
      </c>
      <c r="B995" t="s">
        <v>411</v>
      </c>
      <c r="C995" t="s">
        <v>412</v>
      </c>
      <c r="D995" t="s">
        <v>246</v>
      </c>
      <c r="E995" t="str">
        <f>"06831"</f>
        <v>06831</v>
      </c>
      <c r="F995" t="s">
        <v>413</v>
      </c>
      <c r="G995" t="s">
        <v>89</v>
      </c>
      <c r="H995" s="1">
        <v>64</v>
      </c>
      <c r="I995" s="1" t="str">
        <f>"0"</f>
        <v>0</v>
      </c>
    </row>
    <row r="996" spans="1:9">
      <c r="A996" t="s">
        <v>756</v>
      </c>
      <c r="B996" t="s">
        <v>757</v>
      </c>
      <c r="C996" t="s">
        <v>758</v>
      </c>
      <c r="D996" t="s">
        <v>246</v>
      </c>
      <c r="E996" t="s">
        <v>759</v>
      </c>
      <c r="F996" t="s">
        <v>413</v>
      </c>
      <c r="G996" t="s">
        <v>691</v>
      </c>
      <c r="H996" s="1">
        <v>16</v>
      </c>
      <c r="I996" s="1">
        <v>16</v>
      </c>
    </row>
    <row r="997" spans="1:9">
      <c r="A997" t="s">
        <v>4675</v>
      </c>
      <c r="B997" t="s">
        <v>4676</v>
      </c>
      <c r="C997" t="s">
        <v>4677</v>
      </c>
      <c r="D997" t="s">
        <v>190</v>
      </c>
      <c r="E997" t="str">
        <f>"06902"</f>
        <v>06902</v>
      </c>
      <c r="F997" t="s">
        <v>4665</v>
      </c>
      <c r="G997" t="s">
        <v>82</v>
      </c>
      <c r="H997" s="1" t="str">
        <f>"80"</f>
        <v>80</v>
      </c>
      <c r="I997" s="1" t="str">
        <f>"0"</f>
        <v>0</v>
      </c>
    </row>
    <row r="998" spans="1:9">
      <c r="A998" t="s">
        <v>5319</v>
      </c>
      <c r="B998" t="s">
        <v>5320</v>
      </c>
      <c r="C998" t="s">
        <v>5321</v>
      </c>
      <c r="D998" t="s">
        <v>287</v>
      </c>
      <c r="E998" t="s">
        <v>5322</v>
      </c>
      <c r="F998" t="s">
        <v>5323</v>
      </c>
      <c r="G998" t="s">
        <v>197</v>
      </c>
      <c r="H998" s="1" t="str">
        <f>"30"</f>
        <v>30</v>
      </c>
      <c r="I998" s="1">
        <v>19</v>
      </c>
    </row>
    <row r="999" spans="1:9">
      <c r="A999" t="s">
        <v>1097</v>
      </c>
      <c r="B999" t="s">
        <v>1098</v>
      </c>
      <c r="C999" t="s">
        <v>1099</v>
      </c>
      <c r="D999" t="s">
        <v>333</v>
      </c>
      <c r="E999" t="s">
        <v>1100</v>
      </c>
      <c r="F999" t="s">
        <v>1101</v>
      </c>
      <c r="G999" t="s">
        <v>1102</v>
      </c>
      <c r="H999" s="1">
        <v>72</v>
      </c>
      <c r="I999" s="1" t="str">
        <f>"0"</f>
        <v>0</v>
      </c>
    </row>
    <row r="1000" spans="1:9">
      <c r="A1000" t="s">
        <v>3581</v>
      </c>
      <c r="B1000" t="s">
        <v>3582</v>
      </c>
      <c r="C1000" t="s">
        <v>3583</v>
      </c>
      <c r="D1000" t="s">
        <v>116</v>
      </c>
      <c r="E1000" t="s">
        <v>3584</v>
      </c>
      <c r="F1000" t="s">
        <v>3585</v>
      </c>
      <c r="G1000" t="s">
        <v>89</v>
      </c>
      <c r="H1000" s="1">
        <v>33</v>
      </c>
      <c r="I1000" s="1" t="str">
        <f>"0"</f>
        <v>0</v>
      </c>
    </row>
    <row r="1001" spans="1:9">
      <c r="A1001" t="s">
        <v>5066</v>
      </c>
      <c r="B1001" t="s">
        <v>5067</v>
      </c>
      <c r="C1001" t="s">
        <v>5068</v>
      </c>
      <c r="D1001" t="s">
        <v>793</v>
      </c>
      <c r="E1001" t="s">
        <v>5069</v>
      </c>
      <c r="F1001" t="s">
        <v>5070</v>
      </c>
      <c r="G1001" t="s">
        <v>197</v>
      </c>
      <c r="H1001" s="1">
        <v>47</v>
      </c>
      <c r="I1001" s="1">
        <v>22</v>
      </c>
    </row>
    <row r="1002" spans="1:9">
      <c r="A1002" t="s">
        <v>4486</v>
      </c>
      <c r="B1002" t="s">
        <v>4487</v>
      </c>
      <c r="C1002" t="s">
        <v>4488</v>
      </c>
      <c r="D1002" t="s">
        <v>207</v>
      </c>
      <c r="E1002" t="str">
        <f>"06460"</f>
        <v>06460</v>
      </c>
      <c r="F1002" t="s">
        <v>4489</v>
      </c>
      <c r="G1002" t="s">
        <v>21</v>
      </c>
      <c r="H1002" s="1" t="str">
        <f>"80"</f>
        <v>80</v>
      </c>
      <c r="I1002" s="1" t="str">
        <f>"40"</f>
        <v>40</v>
      </c>
    </row>
    <row r="1003" spans="1:9">
      <c r="A1003" t="s">
        <v>3317</v>
      </c>
      <c r="B1003" t="s">
        <v>3318</v>
      </c>
      <c r="C1003" t="s">
        <v>3319</v>
      </c>
      <c r="D1003" t="s">
        <v>793</v>
      </c>
      <c r="E1003" t="s">
        <v>3320</v>
      </c>
      <c r="F1003" t="s">
        <v>3321</v>
      </c>
      <c r="G1003" t="s">
        <v>197</v>
      </c>
      <c r="H1003" s="1">
        <v>42</v>
      </c>
      <c r="I1003" s="1">
        <v>28</v>
      </c>
    </row>
    <row r="1004" spans="1:9">
      <c r="A1004" t="s">
        <v>1488</v>
      </c>
      <c r="B1004" t="s">
        <v>1489</v>
      </c>
      <c r="C1004" t="s">
        <v>1490</v>
      </c>
      <c r="D1004" t="s">
        <v>793</v>
      </c>
      <c r="E1004" t="str">
        <f>"06810"</f>
        <v>06810</v>
      </c>
      <c r="F1004" t="s">
        <v>1491</v>
      </c>
      <c r="G1004" t="s">
        <v>936</v>
      </c>
      <c r="H1004" s="1" t="str">
        <f>"30"</f>
        <v>30</v>
      </c>
      <c r="I1004" s="1">
        <v>16</v>
      </c>
    </row>
    <row r="1005" spans="1:9">
      <c r="A1005" t="s">
        <v>3973</v>
      </c>
      <c r="B1005" t="s">
        <v>3974</v>
      </c>
      <c r="C1005" t="s">
        <v>3975</v>
      </c>
      <c r="D1005" t="s">
        <v>510</v>
      </c>
      <c r="E1005" t="s">
        <v>3976</v>
      </c>
      <c r="F1005" t="s">
        <v>3977</v>
      </c>
      <c r="G1005" t="s">
        <v>269</v>
      </c>
      <c r="H1005" s="1">
        <v>48</v>
      </c>
      <c r="I1005" s="1">
        <v>8</v>
      </c>
    </row>
    <row r="1006" spans="1:9">
      <c r="A1006" t="s">
        <v>5783</v>
      </c>
      <c r="B1006" t="s">
        <v>5784</v>
      </c>
      <c r="C1006" t="s">
        <v>5785</v>
      </c>
      <c r="D1006" t="s">
        <v>1538</v>
      </c>
      <c r="E1006" t="s">
        <v>5786</v>
      </c>
      <c r="F1006" t="s">
        <v>5435</v>
      </c>
      <c r="G1006" t="s">
        <v>2606</v>
      </c>
      <c r="H1006" s="1" t="str">
        <f>"40"</f>
        <v>40</v>
      </c>
      <c r="I1006" s="1" t="str">
        <f>"0"</f>
        <v>0</v>
      </c>
    </row>
    <row r="1007" spans="1:9">
      <c r="A1007" t="s">
        <v>2120</v>
      </c>
      <c r="B1007" t="s">
        <v>2121</v>
      </c>
      <c r="C1007" t="s">
        <v>2122</v>
      </c>
      <c r="D1007" t="s">
        <v>884</v>
      </c>
      <c r="E1007" t="s">
        <v>2123</v>
      </c>
      <c r="F1007" t="s">
        <v>2124</v>
      </c>
      <c r="G1007" t="s">
        <v>82</v>
      </c>
      <c r="H1007" s="1" t="str">
        <f>"210"</f>
        <v>210</v>
      </c>
      <c r="I1007" s="1" t="str">
        <f>"0"</f>
        <v>0</v>
      </c>
    </row>
    <row r="1008" spans="1:9">
      <c r="A1008" t="s">
        <v>2462</v>
      </c>
      <c r="B1008" t="s">
        <v>2463</v>
      </c>
      <c r="C1008" t="s">
        <v>2464</v>
      </c>
      <c r="D1008" t="s">
        <v>2465</v>
      </c>
      <c r="E1008" t="s">
        <v>2466</v>
      </c>
      <c r="F1008" t="s">
        <v>2467</v>
      </c>
      <c r="G1008" t="s">
        <v>82</v>
      </c>
      <c r="H1008" s="1" t="str">
        <f>"30"</f>
        <v>30</v>
      </c>
      <c r="I1008" s="1" t="str">
        <f>"0"</f>
        <v>0</v>
      </c>
    </row>
    <row r="1009" spans="1:9">
      <c r="A1009" t="s">
        <v>5854</v>
      </c>
      <c r="B1009" t="s">
        <v>5855</v>
      </c>
      <c r="C1009" t="s">
        <v>5856</v>
      </c>
      <c r="D1009" t="s">
        <v>1297</v>
      </c>
      <c r="E1009" t="s">
        <v>5857</v>
      </c>
      <c r="F1009" t="s">
        <v>5858</v>
      </c>
      <c r="G1009" t="s">
        <v>82</v>
      </c>
      <c r="H1009" s="1" t="str">
        <f>"150"</f>
        <v>150</v>
      </c>
      <c r="I1009" s="1" t="str">
        <f>"0"</f>
        <v>0</v>
      </c>
    </row>
    <row r="1010" spans="1:9">
      <c r="A1010" t="s">
        <v>1979</v>
      </c>
      <c r="B1010" t="s">
        <v>1980</v>
      </c>
      <c r="C1010" t="s">
        <v>1981</v>
      </c>
      <c r="D1010" t="s">
        <v>391</v>
      </c>
      <c r="E1010" t="str">
        <f>"06804"</f>
        <v>06804</v>
      </c>
      <c r="F1010" t="s">
        <v>1982</v>
      </c>
      <c r="G1010" t="s">
        <v>82</v>
      </c>
      <c r="H1010" s="1">
        <v>22</v>
      </c>
      <c r="I1010" s="1" t="str">
        <f>"0"</f>
        <v>0</v>
      </c>
    </row>
    <row r="1011" spans="1:9">
      <c r="A1011" t="s">
        <v>3267</v>
      </c>
      <c r="B1011" t="s">
        <v>3268</v>
      </c>
      <c r="C1011" t="s">
        <v>3269</v>
      </c>
      <c r="D1011" t="s">
        <v>535</v>
      </c>
      <c r="E1011" t="s">
        <v>3270</v>
      </c>
      <c r="F1011" t="s">
        <v>3271</v>
      </c>
      <c r="G1011" t="s">
        <v>82</v>
      </c>
      <c r="H1011" s="1" t="str">
        <f>"50"</f>
        <v>50</v>
      </c>
      <c r="I1011" s="1" t="str">
        <f>"0"</f>
        <v>0</v>
      </c>
    </row>
    <row r="1012" spans="1:9">
      <c r="A1012" t="s">
        <v>3162</v>
      </c>
      <c r="B1012" t="s">
        <v>3163</v>
      </c>
      <c r="C1012" t="s">
        <v>3164</v>
      </c>
      <c r="D1012" t="s">
        <v>597</v>
      </c>
      <c r="E1012" t="str">
        <f>"06790"</f>
        <v>06790</v>
      </c>
      <c r="F1012" t="s">
        <v>3165</v>
      </c>
      <c r="G1012" t="s">
        <v>827</v>
      </c>
      <c r="H1012" s="1" t="str">
        <f>"70"</f>
        <v>70</v>
      </c>
      <c r="I1012" s="1" t="str">
        <f>"0"</f>
        <v>0</v>
      </c>
    </row>
    <row r="1013" spans="1:9">
      <c r="A1013" t="s">
        <v>5368</v>
      </c>
      <c r="B1013" t="s">
        <v>5369</v>
      </c>
      <c r="C1013" t="s">
        <v>5370</v>
      </c>
      <c r="D1013" t="s">
        <v>80</v>
      </c>
      <c r="E1013" t="s">
        <v>5371</v>
      </c>
      <c r="F1013" t="s">
        <v>5372</v>
      </c>
      <c r="G1013" t="s">
        <v>89</v>
      </c>
      <c r="H1013" s="1">
        <v>68</v>
      </c>
      <c r="I1013" s="1" t="str">
        <f>"0"</f>
        <v>0</v>
      </c>
    </row>
    <row r="1014" spans="1:9">
      <c r="A1014" t="s">
        <v>1690</v>
      </c>
      <c r="B1014" t="s">
        <v>1691</v>
      </c>
      <c r="C1014" t="s">
        <v>1692</v>
      </c>
      <c r="D1014" t="s">
        <v>1693</v>
      </c>
      <c r="E1014" t="s">
        <v>1694</v>
      </c>
      <c r="F1014" t="s">
        <v>1695</v>
      </c>
      <c r="G1014" t="s">
        <v>89</v>
      </c>
      <c r="H1014" s="1">
        <v>22</v>
      </c>
      <c r="I1014" s="1" t="str">
        <f>"0"</f>
        <v>0</v>
      </c>
    </row>
    <row r="1015" spans="1:9">
      <c r="A1015" t="s">
        <v>6149</v>
      </c>
      <c r="B1015" t="s">
        <v>6150</v>
      </c>
      <c r="C1015" t="s">
        <v>6151</v>
      </c>
      <c r="D1015" t="s">
        <v>1455</v>
      </c>
      <c r="E1015" t="s">
        <v>6152</v>
      </c>
      <c r="F1015" t="s">
        <v>6153</v>
      </c>
      <c r="G1015" t="s">
        <v>89</v>
      </c>
      <c r="H1015" s="1">
        <v>35</v>
      </c>
    </row>
    <row r="1016" spans="1:9">
      <c r="A1016" t="s">
        <v>3519</v>
      </c>
      <c r="B1016" t="s">
        <v>3520</v>
      </c>
      <c r="C1016" t="s">
        <v>3521</v>
      </c>
      <c r="D1016" t="s">
        <v>878</v>
      </c>
      <c r="E1016" t="str">
        <f>"06029"</f>
        <v>06029</v>
      </c>
      <c r="F1016" t="s">
        <v>3522</v>
      </c>
      <c r="G1016" t="s">
        <v>1348</v>
      </c>
      <c r="H1016" s="1">
        <v>112</v>
      </c>
      <c r="I1016" s="1">
        <v>37</v>
      </c>
    </row>
    <row r="1017" spans="1:9">
      <c r="A1017" t="s">
        <v>4960</v>
      </c>
      <c r="B1017" t="s">
        <v>4961</v>
      </c>
      <c r="C1017" t="s">
        <v>4962</v>
      </c>
      <c r="D1017" t="s">
        <v>587</v>
      </c>
      <c r="E1017" t="str">
        <f>"06355"</f>
        <v>06355</v>
      </c>
      <c r="F1017" t="s">
        <v>4963</v>
      </c>
      <c r="G1017" t="s">
        <v>89</v>
      </c>
      <c r="H1017" s="1">
        <v>16</v>
      </c>
      <c r="I1017" s="1" t="str">
        <f>"0"</f>
        <v>0</v>
      </c>
    </row>
    <row r="1018" spans="1:9">
      <c r="A1018" t="s">
        <v>3944</v>
      </c>
      <c r="B1018" t="s">
        <v>3945</v>
      </c>
      <c r="C1018" t="s">
        <v>3946</v>
      </c>
      <c r="D1018" t="s">
        <v>207</v>
      </c>
      <c r="E1018" t="s">
        <v>3947</v>
      </c>
      <c r="F1018" t="s">
        <v>3948</v>
      </c>
      <c r="G1018" t="s">
        <v>625</v>
      </c>
      <c r="H1018" s="1">
        <v>46</v>
      </c>
      <c r="I1018" s="1">
        <v>16</v>
      </c>
    </row>
    <row r="1019" spans="1:9">
      <c r="A1019" t="s">
        <v>5505</v>
      </c>
      <c r="B1019" t="s">
        <v>5506</v>
      </c>
      <c r="C1019" t="s">
        <v>5507</v>
      </c>
      <c r="D1019" t="s">
        <v>180</v>
      </c>
      <c r="E1019" t="s">
        <v>5508</v>
      </c>
      <c r="F1019" t="s">
        <v>5509</v>
      </c>
      <c r="G1019" t="s">
        <v>21</v>
      </c>
      <c r="H1019" s="1">
        <v>108</v>
      </c>
      <c r="I1019" s="1">
        <v>48</v>
      </c>
    </row>
    <row r="1020" spans="1:9">
      <c r="A1020" t="s">
        <v>5071</v>
      </c>
      <c r="B1020" t="s">
        <v>5072</v>
      </c>
      <c r="C1020" t="s">
        <v>5073</v>
      </c>
      <c r="D1020" t="s">
        <v>459</v>
      </c>
      <c r="E1020" t="str">
        <f>"06492"</f>
        <v>06492</v>
      </c>
      <c r="F1020" t="s">
        <v>5074</v>
      </c>
      <c r="G1020" t="s">
        <v>21</v>
      </c>
      <c r="H1020" s="1">
        <v>95</v>
      </c>
      <c r="I1020" s="1">
        <v>44</v>
      </c>
    </row>
    <row r="1021" spans="1:9">
      <c r="A1021" t="s">
        <v>1917</v>
      </c>
      <c r="B1021" t="s">
        <v>1918</v>
      </c>
      <c r="C1021" t="s">
        <v>1919</v>
      </c>
      <c r="D1021" t="s">
        <v>246</v>
      </c>
      <c r="E1021" t="s">
        <v>1920</v>
      </c>
      <c r="F1021" t="s">
        <v>1921</v>
      </c>
      <c r="G1021" t="s">
        <v>1922</v>
      </c>
      <c r="H1021" s="1">
        <v>118</v>
      </c>
      <c r="I1021" s="1">
        <v>24</v>
      </c>
    </row>
    <row r="1022" spans="1:9">
      <c r="A1022" t="s">
        <v>1363</v>
      </c>
      <c r="B1022" t="s">
        <v>1364</v>
      </c>
      <c r="C1022" t="s">
        <v>1365</v>
      </c>
      <c r="D1022" t="s">
        <v>1366</v>
      </c>
      <c r="E1022" t="s">
        <v>1367</v>
      </c>
      <c r="F1022" t="s">
        <v>1368</v>
      </c>
      <c r="G1022" t="s">
        <v>82</v>
      </c>
      <c r="H1022" s="1" t="str">
        <f>"50"</f>
        <v>50</v>
      </c>
      <c r="I1022" s="1" t="str">
        <f>"0"</f>
        <v>0</v>
      </c>
    </row>
    <row r="1023" spans="1:9">
      <c r="A1023" t="s">
        <v>1844</v>
      </c>
      <c r="B1023" t="s">
        <v>1845</v>
      </c>
      <c r="C1023" t="s">
        <v>1846</v>
      </c>
      <c r="D1023" t="s">
        <v>1003</v>
      </c>
      <c r="E1023" t="s">
        <v>1847</v>
      </c>
      <c r="F1023" t="s">
        <v>1848</v>
      </c>
      <c r="G1023" t="s">
        <v>82</v>
      </c>
      <c r="H1023" s="1" t="str">
        <f>"80"</f>
        <v>80</v>
      </c>
      <c r="I1023" s="1" t="str">
        <f>"0"</f>
        <v>0</v>
      </c>
    </row>
    <row r="1024" spans="1:9">
      <c r="A1024" t="s">
        <v>2634</v>
      </c>
      <c r="B1024" t="s">
        <v>2635</v>
      </c>
      <c r="C1024" t="s">
        <v>2636</v>
      </c>
      <c r="D1024" t="s">
        <v>1366</v>
      </c>
      <c r="E1024" t="s">
        <v>2637</v>
      </c>
      <c r="F1024" t="s">
        <v>2638</v>
      </c>
      <c r="G1024" t="s">
        <v>82</v>
      </c>
      <c r="H1024" s="1" t="str">
        <f>"60"</f>
        <v>60</v>
      </c>
      <c r="I1024" s="1" t="str">
        <f>"0"</f>
        <v>0</v>
      </c>
    </row>
    <row r="1025" spans="1:9">
      <c r="A1025" t="s">
        <v>3009</v>
      </c>
      <c r="B1025" t="s">
        <v>3010</v>
      </c>
      <c r="C1025" t="s">
        <v>3011</v>
      </c>
      <c r="D1025" t="s">
        <v>609</v>
      </c>
      <c r="E1025" t="str">
        <f>"06477"</f>
        <v>06477</v>
      </c>
      <c r="F1025" t="s">
        <v>3012</v>
      </c>
      <c r="G1025" t="s">
        <v>197</v>
      </c>
      <c r="H1025" s="1">
        <v>32</v>
      </c>
      <c r="I1025" s="1">
        <v>8</v>
      </c>
    </row>
    <row r="1026" spans="1:9">
      <c r="A1026" t="s">
        <v>1696</v>
      </c>
      <c r="B1026" t="s">
        <v>1697</v>
      </c>
      <c r="C1026" t="s">
        <v>1698</v>
      </c>
      <c r="D1026" t="s">
        <v>1699</v>
      </c>
      <c r="E1026" t="str">
        <f>"06069"</f>
        <v>06069</v>
      </c>
      <c r="F1026" t="s">
        <v>1700</v>
      </c>
      <c r="G1026" t="s">
        <v>1348</v>
      </c>
      <c r="H1026" s="1">
        <v>64</v>
      </c>
      <c r="I1026" s="1">
        <v>16</v>
      </c>
    </row>
    <row r="1027" spans="1:9">
      <c r="A1027" t="s">
        <v>4399</v>
      </c>
      <c r="B1027" t="s">
        <v>4400</v>
      </c>
      <c r="C1027" t="s">
        <v>4401</v>
      </c>
      <c r="D1027" t="s">
        <v>979</v>
      </c>
      <c r="E1027" t="s">
        <v>4402</v>
      </c>
      <c r="F1027" t="s">
        <v>4403</v>
      </c>
      <c r="G1027" t="s">
        <v>89</v>
      </c>
      <c r="H1027" s="1" t="str">
        <f>"20"</f>
        <v>20</v>
      </c>
      <c r="I1027" s="1" t="str">
        <f>"0"</f>
        <v>0</v>
      </c>
    </row>
    <row r="1028" spans="1:9">
      <c r="A1028" t="s">
        <v>4703</v>
      </c>
      <c r="B1028" t="s">
        <v>4704</v>
      </c>
      <c r="C1028" t="s">
        <v>4705</v>
      </c>
      <c r="D1028" t="s">
        <v>190</v>
      </c>
      <c r="E1028" t="s">
        <v>4706</v>
      </c>
      <c r="F1028" t="s">
        <v>4707</v>
      </c>
      <c r="G1028" t="s">
        <v>197</v>
      </c>
      <c r="H1028" s="1">
        <v>36</v>
      </c>
      <c r="I1028" s="1">
        <v>16</v>
      </c>
    </row>
    <row r="1029" spans="1:9">
      <c r="A1029" t="s">
        <v>3247</v>
      </c>
      <c r="B1029" t="s">
        <v>3248</v>
      </c>
      <c r="C1029" t="s">
        <v>3249</v>
      </c>
      <c r="D1029" t="s">
        <v>180</v>
      </c>
      <c r="E1029" t="s">
        <v>3250</v>
      </c>
      <c r="F1029" t="s">
        <v>3251</v>
      </c>
      <c r="G1029" t="s">
        <v>502</v>
      </c>
      <c r="H1029" s="1" t="str">
        <f>"30"</f>
        <v>30</v>
      </c>
      <c r="I1029" s="1" t="str">
        <f>"0"</f>
        <v>0</v>
      </c>
    </row>
    <row r="1030" spans="1:9">
      <c r="A1030" t="s">
        <v>2738</v>
      </c>
      <c r="B1030" t="s">
        <v>2739</v>
      </c>
      <c r="C1030" t="s">
        <v>2740</v>
      </c>
      <c r="D1030" t="s">
        <v>116</v>
      </c>
      <c r="E1030" t="str">
        <f>"06105"</f>
        <v>06105</v>
      </c>
      <c r="F1030" t="s">
        <v>2741</v>
      </c>
      <c r="G1030" t="s">
        <v>89</v>
      </c>
      <c r="H1030" s="1" t="str">
        <f>"20"</f>
        <v>20</v>
      </c>
      <c r="I1030" s="1" t="str">
        <f>"0"</f>
        <v>0</v>
      </c>
    </row>
    <row r="1031" spans="1:9">
      <c r="A1031" t="s">
        <v>3647</v>
      </c>
      <c r="B1031" t="s">
        <v>3648</v>
      </c>
      <c r="C1031" t="s">
        <v>3649</v>
      </c>
      <c r="D1031" t="s">
        <v>684</v>
      </c>
      <c r="E1031" t="s">
        <v>3650</v>
      </c>
      <c r="F1031" t="s">
        <v>3651</v>
      </c>
      <c r="G1031" t="s">
        <v>21</v>
      </c>
      <c r="H1031" s="1">
        <v>304</v>
      </c>
      <c r="I1031" s="1">
        <v>64</v>
      </c>
    </row>
    <row r="1032" spans="1:9">
      <c r="A1032" t="s">
        <v>1553</v>
      </c>
      <c r="B1032" t="s">
        <v>1554</v>
      </c>
      <c r="C1032" t="s">
        <v>1555</v>
      </c>
      <c r="D1032" t="s">
        <v>1329</v>
      </c>
      <c r="E1032" t="str">
        <f>"06514"</f>
        <v>06514</v>
      </c>
      <c r="F1032" t="s">
        <v>1556</v>
      </c>
      <c r="G1032" t="s">
        <v>173</v>
      </c>
      <c r="H1032" s="1" t="str">
        <f>"30"</f>
        <v>30</v>
      </c>
      <c r="I1032" s="1" t="str">
        <f>"0"</f>
        <v>0</v>
      </c>
    </row>
    <row r="1033" spans="1:9">
      <c r="A1033" t="s">
        <v>5674</v>
      </c>
      <c r="B1033" t="s">
        <v>5675</v>
      </c>
      <c r="C1033" t="s">
        <v>5676</v>
      </c>
      <c r="D1033" t="s">
        <v>374</v>
      </c>
      <c r="E1033" t="s">
        <v>5677</v>
      </c>
      <c r="F1033" t="s">
        <v>5678</v>
      </c>
      <c r="G1033" t="s">
        <v>269</v>
      </c>
      <c r="H1033" s="1">
        <v>41</v>
      </c>
      <c r="I1033" s="1">
        <v>8</v>
      </c>
    </row>
    <row r="1034" spans="1:9">
      <c r="A1034" t="s">
        <v>1945</v>
      </c>
      <c r="B1034" t="s">
        <v>1946</v>
      </c>
      <c r="C1034" t="s">
        <v>1947</v>
      </c>
      <c r="D1034" t="s">
        <v>979</v>
      </c>
      <c r="E1034" t="s">
        <v>1948</v>
      </c>
      <c r="F1034" t="s">
        <v>1949</v>
      </c>
      <c r="G1034" t="s">
        <v>21</v>
      </c>
      <c r="H1034" s="1">
        <v>22</v>
      </c>
      <c r="I1034" s="1">
        <v>12</v>
      </c>
    </row>
    <row r="1035" spans="1:9">
      <c r="A1035" t="s">
        <v>1103</v>
      </c>
      <c r="B1035" t="s">
        <v>1104</v>
      </c>
      <c r="C1035" t="s">
        <v>1105</v>
      </c>
      <c r="D1035" t="s">
        <v>614</v>
      </c>
      <c r="E1035" t="str">
        <f>"06035"</f>
        <v>06035</v>
      </c>
      <c r="F1035" t="s">
        <v>1106</v>
      </c>
      <c r="G1035" t="s">
        <v>119</v>
      </c>
      <c r="H1035" s="1">
        <v>57</v>
      </c>
      <c r="I1035" s="1" t="str">
        <f>"0"</f>
        <v>0</v>
      </c>
    </row>
    <row r="1036" spans="1:9">
      <c r="A1036" t="s">
        <v>1883</v>
      </c>
      <c r="B1036" t="s">
        <v>1884</v>
      </c>
      <c r="C1036" t="s">
        <v>1885</v>
      </c>
      <c r="D1036" t="s">
        <v>1003</v>
      </c>
      <c r="E1036" t="s">
        <v>1886</v>
      </c>
      <c r="F1036" t="s">
        <v>1887</v>
      </c>
      <c r="G1036" t="s">
        <v>179</v>
      </c>
      <c r="H1036" s="1">
        <v>25</v>
      </c>
      <c r="I1036" s="1" t="str">
        <f>"0"</f>
        <v>0</v>
      </c>
    </row>
    <row r="1037" spans="1:9">
      <c r="A1037" t="s">
        <v>5597</v>
      </c>
      <c r="B1037" t="s">
        <v>5598</v>
      </c>
      <c r="C1037" t="s">
        <v>5599</v>
      </c>
      <c r="D1037" t="s">
        <v>5600</v>
      </c>
      <c r="E1037" t="s">
        <v>5601</v>
      </c>
      <c r="F1037" t="s">
        <v>5602</v>
      </c>
      <c r="G1037" t="s">
        <v>21</v>
      </c>
      <c r="H1037" s="1">
        <v>19</v>
      </c>
      <c r="I1037" s="1">
        <v>13</v>
      </c>
    </row>
    <row r="1038" spans="1:9">
      <c r="A1038" t="s">
        <v>252</v>
      </c>
      <c r="B1038" t="s">
        <v>253</v>
      </c>
      <c r="C1038" t="s">
        <v>254</v>
      </c>
      <c r="D1038" t="s">
        <v>255</v>
      </c>
      <c r="E1038" t="s">
        <v>256</v>
      </c>
      <c r="F1038" t="s">
        <v>257</v>
      </c>
      <c r="G1038" t="s">
        <v>89</v>
      </c>
      <c r="H1038" s="1" t="str">
        <f>"20"</f>
        <v>20</v>
      </c>
      <c r="I1038" s="1" t="str">
        <f>"0"</f>
        <v>0</v>
      </c>
    </row>
    <row r="1039" spans="1:9">
      <c r="A1039" t="s">
        <v>3414</v>
      </c>
      <c r="B1039" t="s">
        <v>3415</v>
      </c>
      <c r="C1039" t="s">
        <v>1846</v>
      </c>
      <c r="D1039" t="s">
        <v>1003</v>
      </c>
      <c r="E1039" t="s">
        <v>1847</v>
      </c>
      <c r="F1039" t="s">
        <v>3416</v>
      </c>
      <c r="G1039" t="s">
        <v>3246</v>
      </c>
      <c r="H1039" s="1" t="str">
        <f>"20"</f>
        <v>20</v>
      </c>
      <c r="I1039" s="1" t="str">
        <f>"0"</f>
        <v>0</v>
      </c>
    </row>
    <row r="1040" spans="1:9">
      <c r="A1040" t="s">
        <v>3417</v>
      </c>
      <c r="B1040" t="s">
        <v>3418</v>
      </c>
      <c r="C1040" t="s">
        <v>3419</v>
      </c>
      <c r="D1040" t="s">
        <v>1366</v>
      </c>
      <c r="E1040" t="str">
        <f>"06483"</f>
        <v>06483</v>
      </c>
      <c r="F1040" t="s">
        <v>3420</v>
      </c>
      <c r="G1040" t="s">
        <v>3421</v>
      </c>
      <c r="H1040" s="1" t="str">
        <f>"160"</f>
        <v>160</v>
      </c>
      <c r="I1040" s="1" t="str">
        <f>"0"</f>
        <v>0</v>
      </c>
    </row>
    <row r="1041" spans="1:9">
      <c r="A1041" t="s">
        <v>2181</v>
      </c>
      <c r="B1041" t="s">
        <v>2182</v>
      </c>
      <c r="C1041" t="s">
        <v>2183</v>
      </c>
      <c r="D1041" t="s">
        <v>287</v>
      </c>
      <c r="E1041" t="s">
        <v>2184</v>
      </c>
      <c r="F1041" t="s">
        <v>2185</v>
      </c>
      <c r="G1041" t="s">
        <v>197</v>
      </c>
      <c r="H1041" s="1">
        <v>94</v>
      </c>
      <c r="I1041" s="1">
        <v>28</v>
      </c>
    </row>
    <row r="1042" spans="1:9">
      <c r="A1042" t="s">
        <v>1283</v>
      </c>
      <c r="B1042" t="s">
        <v>1284</v>
      </c>
      <c r="C1042" t="s">
        <v>1285</v>
      </c>
      <c r="D1042" t="s">
        <v>86</v>
      </c>
      <c r="E1042" t="s">
        <v>1286</v>
      </c>
      <c r="F1042" t="s">
        <v>1287</v>
      </c>
      <c r="G1042" t="s">
        <v>502</v>
      </c>
      <c r="H1042" s="1">
        <v>36</v>
      </c>
      <c r="I1042" s="1" t="str">
        <f>"0"</f>
        <v>0</v>
      </c>
    </row>
    <row r="1043" spans="1:9">
      <c r="A1043" t="s">
        <v>6313</v>
      </c>
      <c r="B1043" t="s">
        <v>6314</v>
      </c>
      <c r="C1043" t="s">
        <v>6315</v>
      </c>
      <c r="D1043" t="s">
        <v>190</v>
      </c>
      <c r="E1043" t="s">
        <v>6316</v>
      </c>
      <c r="F1043" t="s">
        <v>6317</v>
      </c>
      <c r="G1043" t="s">
        <v>269</v>
      </c>
      <c r="H1043" s="1">
        <v>33</v>
      </c>
      <c r="I1043" s="1">
        <v>16</v>
      </c>
    </row>
    <row r="1044" spans="1:9">
      <c r="A1044" t="s">
        <v>5214</v>
      </c>
      <c r="B1044" t="s">
        <v>5215</v>
      </c>
      <c r="C1044" t="s">
        <v>5216</v>
      </c>
      <c r="D1044" t="s">
        <v>180</v>
      </c>
      <c r="E1044" t="str">
        <f>"06405"</f>
        <v>06405</v>
      </c>
      <c r="F1044" t="s">
        <v>5217</v>
      </c>
      <c r="G1044" t="s">
        <v>42</v>
      </c>
      <c r="H1044" s="1">
        <v>46</v>
      </c>
      <c r="I1044" s="1" t="str">
        <f>"0"</f>
        <v>0</v>
      </c>
    </row>
    <row r="1045" spans="1:9">
      <c r="A1045" t="s">
        <v>681</v>
      </c>
      <c r="B1045" t="s">
        <v>682</v>
      </c>
      <c r="C1045" t="s">
        <v>683</v>
      </c>
      <c r="D1045" t="s">
        <v>684</v>
      </c>
      <c r="E1045" t="s">
        <v>685</v>
      </c>
      <c r="F1045" t="s">
        <v>686</v>
      </c>
      <c r="G1045" t="s">
        <v>89</v>
      </c>
      <c r="H1045" s="1" t="str">
        <f>"40"</f>
        <v>40</v>
      </c>
      <c r="I1045" s="1" t="str">
        <f>"0"</f>
        <v>0</v>
      </c>
    </row>
    <row r="1046" spans="1:9">
      <c r="A1046" t="s">
        <v>3441</v>
      </c>
      <c r="B1046" t="s">
        <v>3442</v>
      </c>
      <c r="C1046" t="s">
        <v>3443</v>
      </c>
      <c r="D1046" t="s">
        <v>123</v>
      </c>
      <c r="E1046" t="str">
        <f>"06457"</f>
        <v>06457</v>
      </c>
      <c r="F1046" t="s">
        <v>3444</v>
      </c>
      <c r="G1046" t="s">
        <v>89</v>
      </c>
      <c r="H1046" s="1">
        <v>18</v>
      </c>
      <c r="I1046" s="1" t="str">
        <f>"0"</f>
        <v>0</v>
      </c>
    </row>
    <row r="1047" spans="1:9">
      <c r="A1047" t="s">
        <v>2303</v>
      </c>
      <c r="B1047" t="s">
        <v>2304</v>
      </c>
      <c r="C1047" t="s">
        <v>2305</v>
      </c>
      <c r="D1047" t="s">
        <v>1385</v>
      </c>
      <c r="E1047" t="s">
        <v>2306</v>
      </c>
      <c r="F1047" t="s">
        <v>2307</v>
      </c>
      <c r="G1047" t="s">
        <v>89</v>
      </c>
      <c r="H1047" s="1">
        <v>58</v>
      </c>
      <c r="I1047" s="1" t="str">
        <f>"0"</f>
        <v>0</v>
      </c>
    </row>
    <row r="1048" spans="1:9">
      <c r="A1048" t="s">
        <v>4610</v>
      </c>
      <c r="B1048" t="s">
        <v>4611</v>
      </c>
      <c r="C1048" t="s">
        <v>4612</v>
      </c>
      <c r="D1048" t="s">
        <v>40</v>
      </c>
      <c r="E1048" t="s">
        <v>4613</v>
      </c>
      <c r="F1048" t="s">
        <v>4614</v>
      </c>
      <c r="G1048" t="s">
        <v>82</v>
      </c>
      <c r="H1048" s="1" t="str">
        <f>"70"</f>
        <v>70</v>
      </c>
      <c r="I1048" s="1" t="str">
        <f>"0"</f>
        <v>0</v>
      </c>
    </row>
    <row r="1049" spans="1:9">
      <c r="A1049" t="s">
        <v>1497</v>
      </c>
      <c r="B1049" t="s">
        <v>1498</v>
      </c>
      <c r="C1049" t="s">
        <v>1499</v>
      </c>
      <c r="D1049" t="s">
        <v>322</v>
      </c>
      <c r="E1049" t="s">
        <v>1500</v>
      </c>
      <c r="F1049" t="s">
        <v>1501</v>
      </c>
      <c r="G1049" t="s">
        <v>567</v>
      </c>
      <c r="H1049" s="1">
        <v>76</v>
      </c>
      <c r="I1049" s="1">
        <v>16</v>
      </c>
    </row>
    <row r="1050" spans="1:9">
      <c r="A1050" t="s">
        <v>5603</v>
      </c>
      <c r="B1050" t="s">
        <v>5604</v>
      </c>
      <c r="C1050" t="s">
        <v>5605</v>
      </c>
      <c r="D1050" t="s">
        <v>609</v>
      </c>
      <c r="E1050" t="s">
        <v>5606</v>
      </c>
      <c r="F1050" t="s">
        <v>5607</v>
      </c>
      <c r="G1050" t="s">
        <v>197</v>
      </c>
      <c r="H1050" s="1" t="str">
        <f>"90"</f>
        <v>90</v>
      </c>
      <c r="I1050" s="1">
        <v>32</v>
      </c>
    </row>
    <row r="1051" spans="1:9">
      <c r="A1051" t="s">
        <v>3380</v>
      </c>
      <c r="B1051" t="s">
        <v>3381</v>
      </c>
      <c r="C1051" t="s">
        <v>3382</v>
      </c>
      <c r="D1051" t="s">
        <v>66</v>
      </c>
      <c r="E1051" t="s">
        <v>3383</v>
      </c>
      <c r="F1051" t="s">
        <v>3384</v>
      </c>
      <c r="G1051" t="s">
        <v>625</v>
      </c>
      <c r="H1051" s="1" t="str">
        <f>"70"</f>
        <v>70</v>
      </c>
      <c r="I1051" s="1" t="str">
        <f>"20"</f>
        <v>20</v>
      </c>
    </row>
    <row r="1052" spans="1:9">
      <c r="A1052" t="s">
        <v>3295</v>
      </c>
      <c r="B1052" t="s">
        <v>3296</v>
      </c>
      <c r="C1052" t="s">
        <v>3297</v>
      </c>
      <c r="D1052" t="s">
        <v>515</v>
      </c>
      <c r="E1052" t="s">
        <v>3298</v>
      </c>
      <c r="F1052" t="s">
        <v>3299</v>
      </c>
      <c r="G1052" t="s">
        <v>119</v>
      </c>
      <c r="H1052" s="1" t="str">
        <f>"100"</f>
        <v>100</v>
      </c>
      <c r="I1052" s="1" t="str">
        <f>"0"</f>
        <v>0</v>
      </c>
    </row>
    <row r="1053" spans="1:9">
      <c r="A1053" t="s">
        <v>1638</v>
      </c>
      <c r="B1053" t="s">
        <v>1639</v>
      </c>
      <c r="C1053" t="s">
        <v>1640</v>
      </c>
      <c r="D1053" t="s">
        <v>1201</v>
      </c>
      <c r="E1053" t="s">
        <v>1641</v>
      </c>
      <c r="F1053" t="s">
        <v>1642</v>
      </c>
      <c r="G1053" t="s">
        <v>269</v>
      </c>
      <c r="H1053" s="1" t="str">
        <f>"80"</f>
        <v>80</v>
      </c>
      <c r="I1053" s="1">
        <v>24</v>
      </c>
    </row>
    <row r="1054" spans="1:9">
      <c r="A1054" t="s">
        <v>3873</v>
      </c>
      <c r="B1054" t="s">
        <v>3874</v>
      </c>
      <c r="C1054" t="s">
        <v>3875</v>
      </c>
      <c r="D1054" t="s">
        <v>333</v>
      </c>
      <c r="E1054" t="s">
        <v>3876</v>
      </c>
      <c r="F1054" t="s">
        <v>3877</v>
      </c>
      <c r="G1054" t="s">
        <v>42</v>
      </c>
      <c r="H1054" s="1" t="str">
        <f>"150"</f>
        <v>150</v>
      </c>
      <c r="I1054" s="1" t="str">
        <f>"0"</f>
        <v>0</v>
      </c>
    </row>
    <row r="1055" spans="1:9">
      <c r="A1055" t="s">
        <v>5412</v>
      </c>
      <c r="B1055" t="s">
        <v>5413</v>
      </c>
      <c r="C1055" t="s">
        <v>5414</v>
      </c>
      <c r="D1055" t="s">
        <v>333</v>
      </c>
      <c r="E1055" t="s">
        <v>5415</v>
      </c>
      <c r="F1055" t="s">
        <v>3877</v>
      </c>
      <c r="G1055" t="s">
        <v>42</v>
      </c>
      <c r="H1055" s="1" t="str">
        <f>"60"</f>
        <v>60</v>
      </c>
      <c r="I1055" s="1" t="str">
        <f>"0"</f>
        <v>0</v>
      </c>
    </row>
    <row r="1056" spans="1:9">
      <c r="A1056" t="s">
        <v>3869</v>
      </c>
      <c r="B1056" t="s">
        <v>3870</v>
      </c>
      <c r="C1056" t="s">
        <v>3871</v>
      </c>
      <c r="D1056" t="s">
        <v>333</v>
      </c>
      <c r="E1056" t="str">
        <f>"06770"</f>
        <v>06770</v>
      </c>
      <c r="F1056" t="s">
        <v>3872</v>
      </c>
      <c r="G1056" t="s">
        <v>42</v>
      </c>
      <c r="H1056" s="1" t="str">
        <f>"90"</f>
        <v>90</v>
      </c>
      <c r="I1056" s="1" t="str">
        <f>"0"</f>
        <v>0</v>
      </c>
    </row>
    <row r="1057" spans="1:9">
      <c r="A1057" t="s">
        <v>6262</v>
      </c>
      <c r="B1057" t="s">
        <v>6263</v>
      </c>
      <c r="C1057" t="s">
        <v>6264</v>
      </c>
      <c r="D1057" t="s">
        <v>333</v>
      </c>
      <c r="E1057" t="s">
        <v>6265</v>
      </c>
      <c r="F1057" t="s">
        <v>6266</v>
      </c>
      <c r="G1057" t="s">
        <v>197</v>
      </c>
      <c r="H1057" s="1">
        <v>26</v>
      </c>
      <c r="I1057" s="1">
        <v>16</v>
      </c>
    </row>
    <row r="1058" spans="1:9">
      <c r="A1058" t="s">
        <v>4688</v>
      </c>
      <c r="B1058" t="s">
        <v>4689</v>
      </c>
      <c r="C1058" t="s">
        <v>4690</v>
      </c>
      <c r="D1058" t="s">
        <v>190</v>
      </c>
      <c r="E1058" t="str">
        <f>"06902"</f>
        <v>06902</v>
      </c>
      <c r="F1058" t="s">
        <v>4665</v>
      </c>
      <c r="G1058" t="s">
        <v>82</v>
      </c>
      <c r="H1058" s="1" t="str">
        <f>"80"</f>
        <v>80</v>
      </c>
      <c r="I1058" s="1" t="str">
        <f>"0"</f>
        <v>0</v>
      </c>
    </row>
    <row r="1059" spans="1:9">
      <c r="A1059" t="s">
        <v>4951</v>
      </c>
      <c r="B1059" t="s">
        <v>4952</v>
      </c>
      <c r="C1059" t="s">
        <v>4953</v>
      </c>
      <c r="D1059" t="s">
        <v>116</v>
      </c>
      <c r="E1059" t="s">
        <v>4954</v>
      </c>
      <c r="F1059" t="s">
        <v>4955</v>
      </c>
      <c r="G1059" t="s">
        <v>89</v>
      </c>
      <c r="H1059" s="1">
        <v>64</v>
      </c>
      <c r="I1059" s="1" t="str">
        <f>"0"</f>
        <v>0</v>
      </c>
    </row>
    <row r="1060" spans="1:9">
      <c r="A1060" t="s">
        <v>3713</v>
      </c>
      <c r="B1060" t="s">
        <v>3714</v>
      </c>
      <c r="C1060" t="s">
        <v>3715</v>
      </c>
      <c r="D1060" t="s">
        <v>134</v>
      </c>
      <c r="E1060" t="str">
        <f>"06110"</f>
        <v>06110</v>
      </c>
      <c r="F1060" t="s">
        <v>3716</v>
      </c>
      <c r="G1060" t="s">
        <v>3717</v>
      </c>
      <c r="H1060" s="1">
        <v>14</v>
      </c>
      <c r="I1060" s="1">
        <v>14</v>
      </c>
    </row>
    <row r="1061" spans="1:9">
      <c r="A1061" t="s">
        <v>290</v>
      </c>
      <c r="B1061" t="s">
        <v>291</v>
      </c>
      <c r="C1061" t="s">
        <v>292</v>
      </c>
      <c r="D1061" t="s">
        <v>201</v>
      </c>
      <c r="E1061" t="str">
        <f>"06512"</f>
        <v>06512</v>
      </c>
      <c r="F1061" t="s">
        <v>293</v>
      </c>
      <c r="G1061" t="s">
        <v>294</v>
      </c>
      <c r="H1061" s="1">
        <v>63</v>
      </c>
      <c r="I1061" s="1">
        <v>16</v>
      </c>
    </row>
    <row r="1062" spans="1:9">
      <c r="A1062" t="s">
        <v>647</v>
      </c>
      <c r="B1062" t="s">
        <v>648</v>
      </c>
      <c r="C1062" t="s">
        <v>649</v>
      </c>
      <c r="D1062" t="s">
        <v>454</v>
      </c>
      <c r="E1062" t="s">
        <v>650</v>
      </c>
      <c r="F1062" t="s">
        <v>651</v>
      </c>
      <c r="G1062" t="s">
        <v>220</v>
      </c>
      <c r="H1062" s="1">
        <v>48</v>
      </c>
      <c r="I1062" s="1">
        <v>13</v>
      </c>
    </row>
    <row r="1063" spans="1:9">
      <c r="A1063" t="s">
        <v>405</v>
      </c>
      <c r="B1063" t="s">
        <v>406</v>
      </c>
      <c r="C1063" t="s">
        <v>407</v>
      </c>
      <c r="D1063" t="s">
        <v>170</v>
      </c>
      <c r="E1063" t="s">
        <v>408</v>
      </c>
      <c r="F1063" t="s">
        <v>409</v>
      </c>
      <c r="G1063" t="s">
        <v>89</v>
      </c>
      <c r="H1063" s="1">
        <v>35</v>
      </c>
      <c r="I1063" s="1" t="str">
        <f>"0"</f>
        <v>0</v>
      </c>
    </row>
    <row r="1064" spans="1:9">
      <c r="A1064" t="s">
        <v>3113</v>
      </c>
      <c r="B1064" t="s">
        <v>3114</v>
      </c>
      <c r="C1064" t="s">
        <v>3115</v>
      </c>
      <c r="D1064" t="s">
        <v>1480</v>
      </c>
      <c r="E1064" t="str">
        <f>"06883"</f>
        <v>06883</v>
      </c>
      <c r="F1064" t="s">
        <v>3116</v>
      </c>
      <c r="G1064" t="s">
        <v>269</v>
      </c>
      <c r="H1064" s="1">
        <v>58</v>
      </c>
      <c r="I1064" s="1">
        <v>8</v>
      </c>
    </row>
    <row r="1065" spans="1:9">
      <c r="A1065" t="s">
        <v>1092</v>
      </c>
      <c r="B1065" t="s">
        <v>1093</v>
      </c>
      <c r="C1065" t="s">
        <v>1094</v>
      </c>
      <c r="D1065" t="s">
        <v>417</v>
      </c>
      <c r="E1065" t="s">
        <v>1095</v>
      </c>
      <c r="F1065" t="s">
        <v>1096</v>
      </c>
      <c r="G1065" t="s">
        <v>89</v>
      </c>
      <c r="H1065" s="1">
        <v>29</v>
      </c>
      <c r="I1065" s="1" t="str">
        <f>"0"</f>
        <v>0</v>
      </c>
    </row>
    <row r="1066" spans="1:9">
      <c r="A1066" t="s">
        <v>810</v>
      </c>
      <c r="B1066" t="s">
        <v>811</v>
      </c>
      <c r="C1066" t="s">
        <v>812</v>
      </c>
      <c r="D1066" t="s">
        <v>641</v>
      </c>
      <c r="E1066" t="str">
        <f>"06450"</f>
        <v>06450</v>
      </c>
      <c r="F1066" t="s">
        <v>813</v>
      </c>
      <c r="G1066" t="s">
        <v>89</v>
      </c>
      <c r="H1066" s="1">
        <v>36</v>
      </c>
      <c r="I1066" s="1" t="str">
        <f>"0"</f>
        <v>0</v>
      </c>
    </row>
    <row r="1067" spans="1:9">
      <c r="A1067" t="s">
        <v>1747</v>
      </c>
      <c r="B1067" t="s">
        <v>1748</v>
      </c>
      <c r="C1067" t="s">
        <v>1749</v>
      </c>
      <c r="D1067" t="s">
        <v>273</v>
      </c>
      <c r="E1067" t="str">
        <f>"06820"</f>
        <v>06820</v>
      </c>
      <c r="F1067" t="s">
        <v>1750</v>
      </c>
      <c r="G1067" t="s">
        <v>269</v>
      </c>
      <c r="H1067" s="1">
        <v>48</v>
      </c>
      <c r="I1067" s="1">
        <v>8</v>
      </c>
    </row>
    <row r="1068" spans="1:9">
      <c r="A1068" t="s">
        <v>5032</v>
      </c>
      <c r="B1068" t="s">
        <v>5033</v>
      </c>
      <c r="C1068" t="s">
        <v>5034</v>
      </c>
      <c r="D1068" t="s">
        <v>374</v>
      </c>
      <c r="E1068" t="s">
        <v>5035</v>
      </c>
      <c r="F1068" t="s">
        <v>5036</v>
      </c>
      <c r="G1068" t="s">
        <v>21</v>
      </c>
      <c r="H1068" s="1">
        <v>28</v>
      </c>
      <c r="I1068" s="1">
        <v>16</v>
      </c>
    </row>
    <row r="1069" spans="1:9">
      <c r="A1069" t="s">
        <v>1424</v>
      </c>
      <c r="B1069" t="s">
        <v>1425</v>
      </c>
      <c r="C1069" t="s">
        <v>1426</v>
      </c>
      <c r="D1069" t="s">
        <v>273</v>
      </c>
      <c r="E1069" t="s">
        <v>1427</v>
      </c>
      <c r="F1069" t="s">
        <v>1428</v>
      </c>
      <c r="G1069" t="s">
        <v>269</v>
      </c>
      <c r="H1069" s="1">
        <v>116</v>
      </c>
      <c r="I1069" s="1">
        <v>16</v>
      </c>
    </row>
    <row r="1070" spans="1:9">
      <c r="A1070" t="s">
        <v>2102</v>
      </c>
      <c r="B1070" t="s">
        <v>2103</v>
      </c>
      <c r="C1070" t="s">
        <v>2104</v>
      </c>
      <c r="D1070" t="s">
        <v>374</v>
      </c>
      <c r="E1070" t="str">
        <f>"06610"</f>
        <v>06610</v>
      </c>
      <c r="F1070" t="s">
        <v>2105</v>
      </c>
      <c r="G1070" t="s">
        <v>21</v>
      </c>
      <c r="H1070" s="1">
        <v>198</v>
      </c>
      <c r="I1070" s="1">
        <v>48</v>
      </c>
    </row>
    <row r="1071" spans="1:9">
      <c r="A1071" t="s">
        <v>2010</v>
      </c>
      <c r="B1071" t="s">
        <v>2011</v>
      </c>
      <c r="C1071" t="s">
        <v>2012</v>
      </c>
      <c r="D1071" t="s">
        <v>422</v>
      </c>
      <c r="E1071" t="s">
        <v>2013</v>
      </c>
      <c r="F1071" t="s">
        <v>2014</v>
      </c>
      <c r="G1071" t="s">
        <v>269</v>
      </c>
      <c r="H1071" s="1">
        <v>48</v>
      </c>
      <c r="I1071" s="1">
        <v>8</v>
      </c>
    </row>
    <row r="1072" spans="1:9">
      <c r="A1072" t="s">
        <v>6612</v>
      </c>
      <c r="B1072" t="s">
        <v>6613</v>
      </c>
      <c r="C1072" t="s">
        <v>6614</v>
      </c>
      <c r="D1072" t="s">
        <v>587</v>
      </c>
      <c r="E1072" t="s">
        <v>6615</v>
      </c>
      <c r="F1072" t="s">
        <v>6616</v>
      </c>
      <c r="G1072" t="s">
        <v>6617</v>
      </c>
      <c r="H1072" s="1">
        <v>8</v>
      </c>
      <c r="I1072" s="1">
        <v>8</v>
      </c>
    </row>
    <row r="1073" spans="1:9">
      <c r="A1073" t="s">
        <v>1030</v>
      </c>
      <c r="B1073" t="s">
        <v>1031</v>
      </c>
      <c r="C1073" t="s">
        <v>1032</v>
      </c>
      <c r="D1073" t="s">
        <v>12</v>
      </c>
      <c r="E1073" t="str">
        <f>"06706"</f>
        <v>06706</v>
      </c>
      <c r="F1073" t="s">
        <v>1033</v>
      </c>
      <c r="G1073" t="s">
        <v>197</v>
      </c>
      <c r="H1073" s="1">
        <v>88</v>
      </c>
      <c r="I1073" s="1" t="str">
        <f>"40"</f>
        <v>40</v>
      </c>
    </row>
    <row r="1074" spans="1:9">
      <c r="A1074" t="s">
        <v>5062</v>
      </c>
      <c r="B1074" t="s">
        <v>5063</v>
      </c>
      <c r="C1074" t="s">
        <v>5064</v>
      </c>
      <c r="D1074" t="s">
        <v>380</v>
      </c>
      <c r="E1074" t="str">
        <f>"06084"</f>
        <v>06084</v>
      </c>
      <c r="F1074" t="s">
        <v>5065</v>
      </c>
      <c r="G1074" t="s">
        <v>89</v>
      </c>
      <c r="H1074" s="1">
        <v>16</v>
      </c>
      <c r="I1074" s="1" t="str">
        <f>"0"</f>
        <v>0</v>
      </c>
    </row>
    <row r="1075" spans="1:9">
      <c r="A1075" t="s">
        <v>562</v>
      </c>
      <c r="B1075" t="s">
        <v>563</v>
      </c>
      <c r="C1075" t="s">
        <v>564</v>
      </c>
      <c r="D1075" t="s">
        <v>510</v>
      </c>
      <c r="E1075" t="s">
        <v>565</v>
      </c>
      <c r="F1075" t="s">
        <v>566</v>
      </c>
      <c r="G1075" t="s">
        <v>567</v>
      </c>
      <c r="H1075" s="1">
        <v>96</v>
      </c>
      <c r="I1075" s="1">
        <v>16</v>
      </c>
    </row>
    <row r="1076" spans="1:9">
      <c r="A1076" t="s">
        <v>5019</v>
      </c>
      <c r="B1076" t="s">
        <v>5020</v>
      </c>
      <c r="C1076" t="s">
        <v>5021</v>
      </c>
      <c r="D1076" t="s">
        <v>374</v>
      </c>
      <c r="E1076" t="str">
        <f>"06610"</f>
        <v>06610</v>
      </c>
      <c r="F1076" t="s">
        <v>5022</v>
      </c>
      <c r="G1076" t="s">
        <v>89</v>
      </c>
      <c r="H1076" s="1">
        <v>69</v>
      </c>
      <c r="I1076" s="1" t="str">
        <f>"0"</f>
        <v>0</v>
      </c>
    </row>
    <row r="1077" spans="1:9">
      <c r="A1077" t="s">
        <v>1034</v>
      </c>
      <c r="B1077" t="s">
        <v>1035</v>
      </c>
      <c r="C1077" t="s">
        <v>1036</v>
      </c>
      <c r="D1077" t="s">
        <v>1037</v>
      </c>
      <c r="E1077" t="s">
        <v>1038</v>
      </c>
      <c r="F1077" t="s">
        <v>1039</v>
      </c>
      <c r="G1077" t="s">
        <v>186</v>
      </c>
      <c r="H1077" s="1">
        <v>86</v>
      </c>
      <c r="I1077" s="1">
        <v>16</v>
      </c>
    </row>
    <row r="1078" spans="1:9">
      <c r="A1078" t="s">
        <v>493</v>
      </c>
      <c r="B1078" t="s">
        <v>494</v>
      </c>
      <c r="C1078" t="s">
        <v>495</v>
      </c>
      <c r="D1078" t="s">
        <v>484</v>
      </c>
      <c r="E1078" t="s">
        <v>496</v>
      </c>
      <c r="F1078" t="s">
        <v>497</v>
      </c>
      <c r="G1078" t="s">
        <v>160</v>
      </c>
      <c r="H1078" s="1">
        <v>104</v>
      </c>
      <c r="I1078" s="1">
        <v>8</v>
      </c>
    </row>
    <row r="1079" spans="1:9">
      <c r="A1079" t="s">
        <v>722</v>
      </c>
      <c r="B1079" t="s">
        <v>723</v>
      </c>
      <c r="C1079" t="s">
        <v>724</v>
      </c>
      <c r="D1079" t="s">
        <v>459</v>
      </c>
      <c r="E1079" t="s">
        <v>725</v>
      </c>
      <c r="F1079" t="s">
        <v>726</v>
      </c>
      <c r="G1079" t="s">
        <v>502</v>
      </c>
      <c r="H1079" s="1">
        <v>25</v>
      </c>
      <c r="I1079" s="1" t="str">
        <f>"0"</f>
        <v>0</v>
      </c>
    </row>
    <row r="1080" spans="1:9">
      <c r="A1080" t="s">
        <v>435</v>
      </c>
      <c r="B1080" t="s">
        <v>436</v>
      </c>
      <c r="C1080" t="s">
        <v>437</v>
      </c>
      <c r="D1080" t="s">
        <v>266</v>
      </c>
      <c r="E1080" t="s">
        <v>438</v>
      </c>
      <c r="F1080" t="s">
        <v>439</v>
      </c>
      <c r="G1080" t="s">
        <v>160</v>
      </c>
      <c r="H1080" s="1">
        <v>66</v>
      </c>
      <c r="I1080" s="1">
        <v>8</v>
      </c>
    </row>
    <row r="1081" spans="1:9">
      <c r="A1081" t="s">
        <v>5150</v>
      </c>
      <c r="B1081" t="s">
        <v>5151</v>
      </c>
      <c r="C1081" t="s">
        <v>5152</v>
      </c>
      <c r="D1081" t="s">
        <v>641</v>
      </c>
      <c r="E1081" t="s">
        <v>5153</v>
      </c>
      <c r="F1081" t="s">
        <v>5154</v>
      </c>
      <c r="G1081" t="s">
        <v>89</v>
      </c>
      <c r="H1081" s="1">
        <v>64</v>
      </c>
      <c r="I1081" s="1" t="str">
        <f>"0"</f>
        <v>0</v>
      </c>
    </row>
    <row r="1082" spans="1:9">
      <c r="A1082" t="s">
        <v>3700</v>
      </c>
      <c r="B1082" t="s">
        <v>3701</v>
      </c>
      <c r="C1082" t="s">
        <v>3702</v>
      </c>
      <c r="D1082" t="s">
        <v>951</v>
      </c>
      <c r="E1082" t="str">
        <f>"06877"</f>
        <v>06877</v>
      </c>
      <c r="F1082" t="s">
        <v>3703</v>
      </c>
      <c r="G1082" t="s">
        <v>502</v>
      </c>
      <c r="H1082" s="1">
        <v>48</v>
      </c>
      <c r="I1082" s="1" t="str">
        <f>"0"</f>
        <v>0</v>
      </c>
    </row>
    <row r="1083" spans="1:9">
      <c r="A1083" t="s">
        <v>3213</v>
      </c>
      <c r="B1083" t="s">
        <v>3214</v>
      </c>
      <c r="C1083" t="s">
        <v>3215</v>
      </c>
      <c r="D1083" t="s">
        <v>170</v>
      </c>
      <c r="E1083" t="s">
        <v>3216</v>
      </c>
      <c r="F1083" t="s">
        <v>3217</v>
      </c>
      <c r="G1083" t="s">
        <v>89</v>
      </c>
      <c r="H1083" s="1">
        <v>38</v>
      </c>
      <c r="I1083" s="1" t="str">
        <f>"0"</f>
        <v>0</v>
      </c>
    </row>
    <row r="1084" spans="1:9">
      <c r="A1084" t="s">
        <v>1429</v>
      </c>
      <c r="B1084" t="s">
        <v>1430</v>
      </c>
      <c r="C1084" t="s">
        <v>1431</v>
      </c>
      <c r="D1084" t="s">
        <v>273</v>
      </c>
      <c r="E1084" t="str">
        <f>"06820"</f>
        <v>06820</v>
      </c>
      <c r="F1084" t="s">
        <v>1432</v>
      </c>
      <c r="G1084" t="s">
        <v>269</v>
      </c>
      <c r="H1084" s="1">
        <v>104</v>
      </c>
      <c r="I1084" s="1">
        <v>8</v>
      </c>
    </row>
    <row r="1085" spans="1:9">
      <c r="A1085" t="s">
        <v>1359</v>
      </c>
      <c r="B1085" t="s">
        <v>1360</v>
      </c>
      <c r="C1085" t="s">
        <v>1361</v>
      </c>
      <c r="D1085" t="s">
        <v>333</v>
      </c>
      <c r="E1085" t="str">
        <f>"06770"</f>
        <v>06770</v>
      </c>
      <c r="F1085" t="s">
        <v>1362</v>
      </c>
      <c r="G1085" t="s">
        <v>119</v>
      </c>
      <c r="H1085" s="1">
        <v>32</v>
      </c>
      <c r="I1085" s="1" t="str">
        <f>"0"</f>
        <v>0</v>
      </c>
    </row>
    <row r="1086" spans="1:9">
      <c r="A1086" t="s">
        <v>6046</v>
      </c>
      <c r="B1086" t="s">
        <v>6047</v>
      </c>
      <c r="C1086" t="s">
        <v>6048</v>
      </c>
      <c r="D1086" t="s">
        <v>845</v>
      </c>
      <c r="E1086" t="s">
        <v>6049</v>
      </c>
      <c r="F1086" t="s">
        <v>6050</v>
      </c>
      <c r="G1086" t="s">
        <v>160</v>
      </c>
      <c r="H1086" s="1">
        <v>28</v>
      </c>
      <c r="I1086" s="1">
        <v>8</v>
      </c>
    </row>
    <row r="1087" spans="1:9">
      <c r="A1087" t="s">
        <v>6338</v>
      </c>
      <c r="B1087" t="s">
        <v>6339</v>
      </c>
      <c r="C1087" t="s">
        <v>6340</v>
      </c>
      <c r="D1087" t="s">
        <v>515</v>
      </c>
      <c r="E1087" t="s">
        <v>6341</v>
      </c>
      <c r="F1087" t="s">
        <v>6342</v>
      </c>
      <c r="G1087" t="s">
        <v>197</v>
      </c>
      <c r="H1087" s="1" t="str">
        <f>"80"</f>
        <v>80</v>
      </c>
      <c r="I1087" s="1" t="str">
        <f>"40"</f>
        <v>40</v>
      </c>
    </row>
    <row r="1088" spans="1:9">
      <c r="A1088" t="s">
        <v>5787</v>
      </c>
      <c r="B1088" t="s">
        <v>5788</v>
      </c>
      <c r="C1088" t="s">
        <v>5789</v>
      </c>
      <c r="D1088" t="s">
        <v>489</v>
      </c>
      <c r="E1088" t="s">
        <v>5790</v>
      </c>
      <c r="F1088" t="s">
        <v>5791</v>
      </c>
      <c r="G1088" t="s">
        <v>89</v>
      </c>
      <c r="H1088" s="1">
        <v>16</v>
      </c>
    </row>
    <row r="1089" spans="1:9">
      <c r="A1089" t="s">
        <v>4501</v>
      </c>
      <c r="B1089" t="s">
        <v>4502</v>
      </c>
      <c r="C1089" t="s">
        <v>4503</v>
      </c>
      <c r="D1089" t="s">
        <v>793</v>
      </c>
      <c r="E1089" t="s">
        <v>4504</v>
      </c>
      <c r="F1089" t="s">
        <v>4505</v>
      </c>
      <c r="G1089" t="s">
        <v>89</v>
      </c>
      <c r="H1089" s="1">
        <v>78</v>
      </c>
      <c r="I1089" s="1" t="str">
        <f>"0"</f>
        <v>0</v>
      </c>
    </row>
    <row r="1090" spans="1:9">
      <c r="A1090" t="s">
        <v>4615</v>
      </c>
      <c r="B1090" t="s">
        <v>4616</v>
      </c>
      <c r="C1090" t="s">
        <v>4617</v>
      </c>
      <c r="D1090" t="s">
        <v>40</v>
      </c>
      <c r="E1090" t="s">
        <v>4618</v>
      </c>
      <c r="F1090" t="s">
        <v>4619</v>
      </c>
      <c r="G1090" t="s">
        <v>82</v>
      </c>
      <c r="H1090" s="1" t="str">
        <f>"50"</f>
        <v>50</v>
      </c>
      <c r="I1090" s="1" t="str">
        <f>"0"</f>
        <v>0</v>
      </c>
    </row>
    <row r="1091" spans="1:9">
      <c r="A1091" t="s">
        <v>5939</v>
      </c>
      <c r="B1091" t="s">
        <v>5940</v>
      </c>
      <c r="C1091" t="s">
        <v>5941</v>
      </c>
      <c r="D1091" t="s">
        <v>641</v>
      </c>
      <c r="E1091" t="s">
        <v>5942</v>
      </c>
      <c r="F1091" t="s">
        <v>5943</v>
      </c>
      <c r="G1091" t="s">
        <v>21</v>
      </c>
      <c r="H1091" s="1">
        <v>64</v>
      </c>
      <c r="I1091" s="1">
        <v>32</v>
      </c>
    </row>
    <row r="1092" spans="1:9">
      <c r="A1092" t="s">
        <v>4672</v>
      </c>
      <c r="B1092" t="s">
        <v>4673</v>
      </c>
      <c r="C1092" t="s">
        <v>4674</v>
      </c>
      <c r="D1092" t="s">
        <v>190</v>
      </c>
      <c r="E1092" t="str">
        <f>"06906"</f>
        <v>06906</v>
      </c>
      <c r="F1092" t="s">
        <v>4665</v>
      </c>
      <c r="G1092" t="s">
        <v>82</v>
      </c>
      <c r="H1092" s="1" t="str">
        <f>"80"</f>
        <v>80</v>
      </c>
      <c r="I1092" s="1" t="str">
        <f>"0"</f>
        <v>0</v>
      </c>
    </row>
    <row r="1093" spans="1:9">
      <c r="A1093" t="s">
        <v>161</v>
      </c>
      <c r="B1093" t="s">
        <v>162</v>
      </c>
      <c r="C1093" t="s">
        <v>163</v>
      </c>
      <c r="D1093" t="s">
        <v>164</v>
      </c>
      <c r="E1093" t="s">
        <v>165</v>
      </c>
      <c r="F1093" t="s">
        <v>166</v>
      </c>
      <c r="G1093" t="s">
        <v>160</v>
      </c>
      <c r="H1093" s="1">
        <v>38</v>
      </c>
      <c r="I1093" s="1">
        <v>13</v>
      </c>
    </row>
    <row r="1094" spans="1:9">
      <c r="A1094" t="s">
        <v>3741</v>
      </c>
      <c r="B1094" t="s">
        <v>3742</v>
      </c>
      <c r="C1094" t="s">
        <v>3743</v>
      </c>
      <c r="D1094" t="s">
        <v>845</v>
      </c>
      <c r="E1094" t="s">
        <v>3744</v>
      </c>
      <c r="F1094" t="s">
        <v>3745</v>
      </c>
      <c r="G1094" t="s">
        <v>21</v>
      </c>
      <c r="H1094" s="1">
        <v>42</v>
      </c>
      <c r="I1094" s="1">
        <v>18</v>
      </c>
    </row>
    <row r="1095" spans="1:9">
      <c r="A1095" t="s">
        <v>2020</v>
      </c>
      <c r="B1095" t="s">
        <v>2021</v>
      </c>
      <c r="C1095" t="s">
        <v>2022</v>
      </c>
      <c r="D1095" t="s">
        <v>2023</v>
      </c>
      <c r="E1095" t="s">
        <v>2024</v>
      </c>
      <c r="F1095" t="s">
        <v>2025</v>
      </c>
      <c r="G1095" t="s">
        <v>173</v>
      </c>
      <c r="H1095" s="1">
        <v>32</v>
      </c>
      <c r="I1095" s="1" t="str">
        <f>"0"</f>
        <v>0</v>
      </c>
    </row>
    <row r="1096" spans="1:9">
      <c r="A1096" t="s">
        <v>5458</v>
      </c>
      <c r="B1096" t="s">
        <v>5459</v>
      </c>
      <c r="C1096" t="s">
        <v>5460</v>
      </c>
      <c r="D1096" t="s">
        <v>287</v>
      </c>
      <c r="E1096" t="s">
        <v>5461</v>
      </c>
      <c r="F1096" t="s">
        <v>5462</v>
      </c>
      <c r="G1096" t="s">
        <v>269</v>
      </c>
      <c r="H1096" s="1">
        <v>28</v>
      </c>
      <c r="I1096" s="1">
        <v>8</v>
      </c>
    </row>
    <row r="1097" spans="1:9">
      <c r="A1097" t="s">
        <v>1566</v>
      </c>
      <c r="B1097" t="s">
        <v>1567</v>
      </c>
      <c r="C1097" t="s">
        <v>1568</v>
      </c>
      <c r="D1097" t="s">
        <v>1569</v>
      </c>
      <c r="E1097" t="s">
        <v>1570</v>
      </c>
      <c r="F1097" t="s">
        <v>1571</v>
      </c>
      <c r="G1097" t="s">
        <v>15</v>
      </c>
      <c r="H1097" s="1">
        <v>88</v>
      </c>
      <c r="I1097" s="1">
        <v>13</v>
      </c>
    </row>
    <row r="1098" spans="1:9">
      <c r="A1098" t="s">
        <v>324</v>
      </c>
      <c r="B1098" t="s">
        <v>325</v>
      </c>
      <c r="C1098" t="s">
        <v>326</v>
      </c>
      <c r="D1098" t="s">
        <v>327</v>
      </c>
      <c r="E1098" t="s">
        <v>328</v>
      </c>
      <c r="F1098" t="s">
        <v>329</v>
      </c>
      <c r="G1098" t="s">
        <v>179</v>
      </c>
      <c r="H1098" s="1">
        <v>25</v>
      </c>
      <c r="I1098" s="1" t="str">
        <f>"0"</f>
        <v>0</v>
      </c>
    </row>
    <row r="1099" spans="1:9">
      <c r="A1099" t="s">
        <v>4691</v>
      </c>
      <c r="B1099" t="s">
        <v>4692</v>
      </c>
      <c r="C1099" t="s">
        <v>4693</v>
      </c>
      <c r="D1099" t="s">
        <v>190</v>
      </c>
      <c r="E1099" t="str">
        <f>"06902"</f>
        <v>06902</v>
      </c>
      <c r="F1099" t="s">
        <v>4665</v>
      </c>
      <c r="G1099" t="s">
        <v>82</v>
      </c>
      <c r="H1099" s="1">
        <v>77</v>
      </c>
      <c r="I1099" s="1" t="str">
        <f>"0"</f>
        <v>0</v>
      </c>
    </row>
    <row r="1100" spans="1:9">
      <c r="A1100" t="s">
        <v>4051</v>
      </c>
      <c r="B1100" t="s">
        <v>4052</v>
      </c>
      <c r="C1100" t="s">
        <v>4053</v>
      </c>
      <c r="D1100" t="s">
        <v>73</v>
      </c>
      <c r="E1100" t="str">
        <f>"06360"</f>
        <v>06360</v>
      </c>
      <c r="F1100" t="s">
        <v>4054</v>
      </c>
      <c r="G1100" t="s">
        <v>179</v>
      </c>
      <c r="H1100" s="1">
        <v>48</v>
      </c>
      <c r="I1100" s="1" t="str">
        <f>"0"</f>
        <v>0</v>
      </c>
    </row>
    <row r="1101" spans="1:9">
      <c r="A1101" t="s">
        <v>837</v>
      </c>
      <c r="B1101" t="s">
        <v>838</v>
      </c>
      <c r="C1101" t="s">
        <v>839</v>
      </c>
      <c r="D1101" t="s">
        <v>54</v>
      </c>
      <c r="E1101" t="s">
        <v>840</v>
      </c>
      <c r="F1101" t="s">
        <v>841</v>
      </c>
      <c r="G1101" t="s">
        <v>106</v>
      </c>
      <c r="H1101" s="1">
        <v>88</v>
      </c>
      <c r="I1101" s="1" t="str">
        <f>"40"</f>
        <v>40</v>
      </c>
    </row>
    <row r="1102" spans="1:9">
      <c r="A1102" t="s">
        <v>637</v>
      </c>
      <c r="B1102" t="s">
        <v>638</v>
      </c>
      <c r="C1102" t="s">
        <v>639</v>
      </c>
      <c r="D1102" t="s">
        <v>229</v>
      </c>
      <c r="E1102" t="str">
        <f>"06410"</f>
        <v>06410</v>
      </c>
      <c r="F1102" t="s">
        <v>640</v>
      </c>
      <c r="G1102" t="s">
        <v>106</v>
      </c>
      <c r="H1102" s="1">
        <v>136</v>
      </c>
      <c r="I1102" s="1">
        <v>56</v>
      </c>
    </row>
    <row r="1103" spans="1:9">
      <c r="A1103" t="s">
        <v>1288</v>
      </c>
      <c r="B1103" t="s">
        <v>1289</v>
      </c>
      <c r="C1103" t="s">
        <v>1290</v>
      </c>
      <c r="D1103" t="s">
        <v>641</v>
      </c>
      <c r="E1103" t="s">
        <v>1291</v>
      </c>
      <c r="F1103" t="s">
        <v>1292</v>
      </c>
      <c r="G1103" t="s">
        <v>21</v>
      </c>
      <c r="H1103" s="1">
        <v>64</v>
      </c>
      <c r="I1103" s="1">
        <v>28</v>
      </c>
    </row>
    <row r="1104" spans="1:9">
      <c r="A1104" t="s">
        <v>2510</v>
      </c>
      <c r="B1104" t="s">
        <v>2511</v>
      </c>
      <c r="C1104" t="s">
        <v>2512</v>
      </c>
      <c r="D1104" t="s">
        <v>609</v>
      </c>
      <c r="E1104" t="str">
        <f>"06477"</f>
        <v>06477</v>
      </c>
      <c r="F1104" t="s">
        <v>2513</v>
      </c>
      <c r="G1104" t="s">
        <v>35</v>
      </c>
      <c r="H1104" s="1">
        <v>133</v>
      </c>
      <c r="I1104" s="1">
        <v>56</v>
      </c>
    </row>
    <row r="1105" spans="1:9">
      <c r="A1105" t="s">
        <v>802</v>
      </c>
      <c r="B1105" t="s">
        <v>803</v>
      </c>
      <c r="C1105" t="s">
        <v>804</v>
      </c>
      <c r="D1105" t="s">
        <v>799</v>
      </c>
      <c r="E1105" t="str">
        <f>"06067"</f>
        <v>06067</v>
      </c>
      <c r="F1105" t="s">
        <v>805</v>
      </c>
      <c r="G1105" t="s">
        <v>106</v>
      </c>
      <c r="H1105" s="1">
        <v>156</v>
      </c>
      <c r="I1105" s="1">
        <v>59</v>
      </c>
    </row>
    <row r="1106" spans="1:9">
      <c r="A1106" t="s">
        <v>1220</v>
      </c>
      <c r="B1106" t="s">
        <v>1221</v>
      </c>
      <c r="C1106" t="s">
        <v>1222</v>
      </c>
      <c r="D1106" t="s">
        <v>515</v>
      </c>
      <c r="E1106" t="str">
        <f>"06489"</f>
        <v>06489</v>
      </c>
      <c r="F1106" t="s">
        <v>1223</v>
      </c>
      <c r="G1106" t="s">
        <v>76</v>
      </c>
      <c r="H1106" s="1">
        <v>136</v>
      </c>
      <c r="I1106" s="1">
        <v>56</v>
      </c>
    </row>
    <row r="1107" spans="1:9">
      <c r="A1107" t="s">
        <v>1369</v>
      </c>
      <c r="B1107" t="s">
        <v>1370</v>
      </c>
      <c r="C1107" t="s">
        <v>1371</v>
      </c>
      <c r="D1107" t="s">
        <v>327</v>
      </c>
      <c r="E1107" t="str">
        <f>"06615"</f>
        <v>06615</v>
      </c>
      <c r="F1107" t="s">
        <v>1372</v>
      </c>
      <c r="G1107" t="s">
        <v>197</v>
      </c>
      <c r="H1107" s="1">
        <v>88</v>
      </c>
      <c r="I1107" s="1">
        <v>28</v>
      </c>
    </row>
    <row r="1108" spans="1:9">
      <c r="A1108" t="s">
        <v>1373</v>
      </c>
      <c r="B1108" t="s">
        <v>1374</v>
      </c>
      <c r="C1108" t="s">
        <v>1375</v>
      </c>
      <c r="D1108" t="s">
        <v>327</v>
      </c>
      <c r="E1108" t="s">
        <v>1376</v>
      </c>
      <c r="F1108" t="s">
        <v>1377</v>
      </c>
      <c r="G1108" t="s">
        <v>82</v>
      </c>
      <c r="H1108" s="1">
        <v>87</v>
      </c>
      <c r="I1108" s="1" t="str">
        <f>"0"</f>
        <v>0</v>
      </c>
    </row>
    <row r="1109" spans="1:9">
      <c r="A1109" t="s">
        <v>2671</v>
      </c>
      <c r="B1109" t="s">
        <v>2672</v>
      </c>
      <c r="C1109" t="s">
        <v>2673</v>
      </c>
      <c r="D1109" t="s">
        <v>327</v>
      </c>
      <c r="E1109" t="s">
        <v>2674</v>
      </c>
      <c r="F1109" t="s">
        <v>2675</v>
      </c>
      <c r="G1109" t="s">
        <v>82</v>
      </c>
      <c r="H1109" s="1">
        <v>49</v>
      </c>
      <c r="I1109" s="1" t="str">
        <f>"0"</f>
        <v>0</v>
      </c>
    </row>
    <row r="1110" spans="1:9">
      <c r="A1110" t="s">
        <v>2584</v>
      </c>
      <c r="B1110" t="s">
        <v>2585</v>
      </c>
      <c r="C1110" t="s">
        <v>2586</v>
      </c>
      <c r="D1110" t="s">
        <v>327</v>
      </c>
      <c r="E1110" t="s">
        <v>2587</v>
      </c>
      <c r="F1110" t="s">
        <v>1192</v>
      </c>
      <c r="G1110" t="s">
        <v>82</v>
      </c>
      <c r="H1110" s="1">
        <v>39</v>
      </c>
      <c r="I1110" s="1" t="str">
        <f>"0"</f>
        <v>0</v>
      </c>
    </row>
    <row r="1111" spans="1:9">
      <c r="A1111" t="s">
        <v>1189</v>
      </c>
      <c r="B1111" t="s">
        <v>1190</v>
      </c>
      <c r="C1111" t="s">
        <v>1191</v>
      </c>
      <c r="D1111" t="s">
        <v>327</v>
      </c>
      <c r="E1111" t="str">
        <f>"06614"</f>
        <v>06614</v>
      </c>
      <c r="F1111" t="s">
        <v>1192</v>
      </c>
      <c r="G1111" t="s">
        <v>119</v>
      </c>
      <c r="H1111" s="1" t="str">
        <f>"30"</f>
        <v>30</v>
      </c>
      <c r="I1111" s="1" t="str">
        <f>"0"</f>
        <v>0</v>
      </c>
    </row>
    <row r="1112" spans="1:9">
      <c r="A1112" t="s">
        <v>6410</v>
      </c>
      <c r="B1112" t="s">
        <v>6411</v>
      </c>
      <c r="C1112" t="s">
        <v>6412</v>
      </c>
      <c r="D1112" t="s">
        <v>190</v>
      </c>
      <c r="E1112" t="s">
        <v>6413</v>
      </c>
      <c r="F1112" t="s">
        <v>6414</v>
      </c>
      <c r="G1112" t="s">
        <v>82</v>
      </c>
      <c r="H1112" s="1" t="str">
        <f>"80"</f>
        <v>80</v>
      </c>
      <c r="I1112" s="1" t="str">
        <f>"0"</f>
        <v>0</v>
      </c>
    </row>
    <row r="1113" spans="1:9">
      <c r="A1113" t="s">
        <v>5924</v>
      </c>
      <c r="B1113" t="s">
        <v>5925</v>
      </c>
      <c r="C1113" t="s">
        <v>5926</v>
      </c>
      <c r="D1113" t="s">
        <v>80</v>
      </c>
      <c r="E1113" t="s">
        <v>5927</v>
      </c>
      <c r="F1113" t="s">
        <v>5928</v>
      </c>
      <c r="G1113" t="s">
        <v>197</v>
      </c>
      <c r="H1113" s="1">
        <v>155</v>
      </c>
      <c r="I1113" s="1">
        <v>72</v>
      </c>
    </row>
    <row r="1114" spans="1:9">
      <c r="A1114" t="s">
        <v>2047</v>
      </c>
      <c r="B1114" t="s">
        <v>2048</v>
      </c>
      <c r="C1114" t="s">
        <v>2049</v>
      </c>
      <c r="D1114" t="s">
        <v>327</v>
      </c>
      <c r="E1114" t="s">
        <v>2050</v>
      </c>
      <c r="F1114" t="s">
        <v>1192</v>
      </c>
      <c r="G1114" t="s">
        <v>82</v>
      </c>
      <c r="H1114" s="1">
        <v>42</v>
      </c>
      <c r="I1114" s="1" t="str">
        <f>"0"</f>
        <v>0</v>
      </c>
    </row>
    <row r="1115" spans="1:9">
      <c r="A1115" t="s">
        <v>600</v>
      </c>
      <c r="B1115" t="s">
        <v>601</v>
      </c>
      <c r="C1115" t="s">
        <v>602</v>
      </c>
      <c r="D1115" t="s">
        <v>603</v>
      </c>
      <c r="E1115" t="s">
        <v>604</v>
      </c>
      <c r="F1115" t="s">
        <v>605</v>
      </c>
      <c r="G1115" t="s">
        <v>89</v>
      </c>
      <c r="H1115" s="1">
        <v>32</v>
      </c>
      <c r="I1115" s="1" t="str">
        <f>"0"</f>
        <v>0</v>
      </c>
    </row>
    <row r="1116" spans="1:9">
      <c r="A1116" t="s">
        <v>1056</v>
      </c>
      <c r="B1116" t="s">
        <v>1057</v>
      </c>
      <c r="C1116" t="s">
        <v>1058</v>
      </c>
      <c r="D1116" t="s">
        <v>333</v>
      </c>
      <c r="E1116" t="str">
        <f>"06770"</f>
        <v>06770</v>
      </c>
      <c r="F1116" t="s">
        <v>1059</v>
      </c>
      <c r="G1116" t="s">
        <v>625</v>
      </c>
      <c r="H1116" s="1">
        <v>46</v>
      </c>
      <c r="I1116" s="1" t="str">
        <f>"20"</f>
        <v>20</v>
      </c>
    </row>
    <row r="1117" spans="1:9">
      <c r="A1117" t="s">
        <v>2969</v>
      </c>
      <c r="B1117" t="s">
        <v>2970</v>
      </c>
      <c r="C1117" t="s">
        <v>2971</v>
      </c>
      <c r="D1117" t="s">
        <v>129</v>
      </c>
      <c r="E1117" t="str">
        <f>"06437"</f>
        <v>06437</v>
      </c>
      <c r="F1117" t="s">
        <v>2972</v>
      </c>
      <c r="G1117" t="s">
        <v>82</v>
      </c>
      <c r="H1117" s="1" t="str">
        <f>"100"</f>
        <v>100</v>
      </c>
      <c r="I1117" s="1" t="str">
        <f>"0"</f>
        <v>0</v>
      </c>
    </row>
    <row r="1118" spans="1:9">
      <c r="A1118" t="s">
        <v>1941</v>
      </c>
      <c r="B1118" t="s">
        <v>1942</v>
      </c>
      <c r="C1118" t="s">
        <v>1943</v>
      </c>
      <c r="D1118" t="s">
        <v>1048</v>
      </c>
      <c r="E1118" t="str">
        <f>"06022"</f>
        <v>06022</v>
      </c>
      <c r="F1118" t="s">
        <v>1944</v>
      </c>
      <c r="G1118" t="s">
        <v>35</v>
      </c>
      <c r="H1118" s="1">
        <v>66</v>
      </c>
      <c r="I1118" s="1">
        <v>44</v>
      </c>
    </row>
    <row r="1119" spans="1:9">
      <c r="A1119" t="s">
        <v>236</v>
      </c>
      <c r="B1119" t="s">
        <v>237</v>
      </c>
      <c r="C1119" t="s">
        <v>238</v>
      </c>
      <c r="D1119" t="s">
        <v>170</v>
      </c>
      <c r="E1119" t="str">
        <f>"06473"</f>
        <v>06473</v>
      </c>
      <c r="F1119" t="s">
        <v>239</v>
      </c>
      <c r="G1119" t="s">
        <v>106</v>
      </c>
      <c r="H1119" s="1" t="str">
        <f>"80"</f>
        <v>80</v>
      </c>
      <c r="I1119" s="1">
        <v>19</v>
      </c>
    </row>
    <row r="1120" spans="1:9">
      <c r="A1120" t="s">
        <v>1751</v>
      </c>
      <c r="B1120" t="s">
        <v>1752</v>
      </c>
      <c r="C1120" t="s">
        <v>1753</v>
      </c>
      <c r="D1120" t="s">
        <v>1335</v>
      </c>
      <c r="E1120" t="str">
        <f>"06776"</f>
        <v>06776</v>
      </c>
      <c r="F1120" t="s">
        <v>1754</v>
      </c>
      <c r="G1120" t="s">
        <v>21</v>
      </c>
      <c r="H1120" s="1">
        <v>54</v>
      </c>
      <c r="I1120" s="1">
        <v>24</v>
      </c>
    </row>
    <row r="1121" spans="1:9">
      <c r="A1121" t="s">
        <v>4624</v>
      </c>
      <c r="B1121" t="s">
        <v>4625</v>
      </c>
      <c r="C1121" t="s">
        <v>4626</v>
      </c>
      <c r="D1121" t="s">
        <v>1329</v>
      </c>
      <c r="E1121" t="s">
        <v>4627</v>
      </c>
      <c r="F1121" t="s">
        <v>4628</v>
      </c>
      <c r="G1121" t="s">
        <v>936</v>
      </c>
      <c r="H1121" s="1">
        <v>38</v>
      </c>
      <c r="I1121" s="1">
        <v>27</v>
      </c>
    </row>
    <row r="1122" spans="1:9">
      <c r="A1122" t="s">
        <v>6709</v>
      </c>
      <c r="B1122" t="s">
        <v>6710</v>
      </c>
      <c r="C1122" t="s">
        <v>6711</v>
      </c>
      <c r="D1122" t="s">
        <v>641</v>
      </c>
      <c r="E1122" t="s">
        <v>6712</v>
      </c>
      <c r="F1122" t="s">
        <v>6713</v>
      </c>
      <c r="G1122" t="s">
        <v>21</v>
      </c>
      <c r="H1122" s="1">
        <v>12</v>
      </c>
      <c r="I1122" s="1">
        <v>6</v>
      </c>
    </row>
    <row r="1123" spans="1:9">
      <c r="A1123" t="s">
        <v>3628</v>
      </c>
      <c r="B1123" t="s">
        <v>3629</v>
      </c>
      <c r="C1123" t="s">
        <v>3630</v>
      </c>
      <c r="D1123" t="s">
        <v>66</v>
      </c>
      <c r="E1123" t="s">
        <v>3631</v>
      </c>
      <c r="F1123" t="s">
        <v>3632</v>
      </c>
      <c r="G1123" t="s">
        <v>21</v>
      </c>
      <c r="H1123" s="1">
        <v>122</v>
      </c>
      <c r="I1123" s="1">
        <v>35</v>
      </c>
    </row>
    <row r="1124" spans="1:9">
      <c r="A1124" t="s">
        <v>4506</v>
      </c>
      <c r="B1124" t="s">
        <v>4507</v>
      </c>
      <c r="C1124" t="s">
        <v>4508</v>
      </c>
      <c r="D1124" t="s">
        <v>619</v>
      </c>
      <c r="E1124" t="str">
        <f>"06524"</f>
        <v>06524</v>
      </c>
      <c r="F1124" t="s">
        <v>4509</v>
      </c>
      <c r="G1124" t="s">
        <v>21</v>
      </c>
      <c r="H1124" s="1">
        <v>92</v>
      </c>
      <c r="I1124" s="1">
        <v>48</v>
      </c>
    </row>
    <row r="1125" spans="1:9">
      <c r="A1125" t="s">
        <v>1502</v>
      </c>
      <c r="B1125" t="s">
        <v>1503</v>
      </c>
      <c r="C1125" t="s">
        <v>1504</v>
      </c>
      <c r="D1125" t="s">
        <v>979</v>
      </c>
      <c r="E1125" t="str">
        <f>"06484"</f>
        <v>06484</v>
      </c>
      <c r="F1125" t="s">
        <v>1505</v>
      </c>
      <c r="G1125" t="s">
        <v>1506</v>
      </c>
      <c r="H1125" s="1">
        <v>84</v>
      </c>
      <c r="I1125" s="1">
        <v>31</v>
      </c>
    </row>
    <row r="1126" spans="1:9">
      <c r="A1126" t="s">
        <v>6343</v>
      </c>
      <c r="B1126" t="s">
        <v>6344</v>
      </c>
      <c r="C1126" t="s">
        <v>6345</v>
      </c>
      <c r="D1126" t="s">
        <v>684</v>
      </c>
      <c r="E1126" t="s">
        <v>6346</v>
      </c>
      <c r="F1126" t="s">
        <v>6347</v>
      </c>
      <c r="G1126" t="s">
        <v>1348</v>
      </c>
      <c r="H1126" s="1" t="str">
        <f>"110"</f>
        <v>110</v>
      </c>
      <c r="I1126" s="1">
        <v>48</v>
      </c>
    </row>
    <row r="1127" spans="1:9">
      <c r="A1127" t="s">
        <v>693</v>
      </c>
      <c r="B1127" t="s">
        <v>694</v>
      </c>
      <c r="C1127" t="s">
        <v>695</v>
      </c>
      <c r="D1127" t="s">
        <v>180</v>
      </c>
      <c r="E1127" t="str">
        <f>"06405"</f>
        <v>06405</v>
      </c>
      <c r="F1127" t="s">
        <v>696</v>
      </c>
      <c r="G1127" t="s">
        <v>89</v>
      </c>
      <c r="H1127" s="1">
        <v>38</v>
      </c>
      <c r="I1127" s="1" t="str">
        <f>"0"</f>
        <v>0</v>
      </c>
    </row>
    <row r="1128" spans="1:9">
      <c r="A1128" t="s">
        <v>4754</v>
      </c>
      <c r="B1128" t="s">
        <v>4755</v>
      </c>
      <c r="C1128" t="s">
        <v>4756</v>
      </c>
      <c r="D1128" t="s">
        <v>3724</v>
      </c>
      <c r="E1128" t="str">
        <f>"06248"</f>
        <v>06248</v>
      </c>
      <c r="F1128" t="s">
        <v>4757</v>
      </c>
      <c r="G1128" t="s">
        <v>827</v>
      </c>
      <c r="H1128" s="1">
        <v>49</v>
      </c>
      <c r="I1128" s="1" t="str">
        <f>"0"</f>
        <v>0</v>
      </c>
    </row>
    <row r="1129" spans="1:9">
      <c r="A1129" t="s">
        <v>6659</v>
      </c>
      <c r="B1129" t="s">
        <v>6660</v>
      </c>
      <c r="C1129" t="s">
        <v>6661</v>
      </c>
      <c r="D1129" t="s">
        <v>255</v>
      </c>
      <c r="E1129" t="str">
        <f>"06071"</f>
        <v>06071</v>
      </c>
      <c r="F1129" t="s">
        <v>6662</v>
      </c>
      <c r="G1129" t="s">
        <v>21</v>
      </c>
      <c r="H1129" s="1">
        <v>12</v>
      </c>
      <c r="I1129" s="1">
        <v>12</v>
      </c>
    </row>
    <row r="1130" spans="1:9">
      <c r="A1130" t="s">
        <v>2051</v>
      </c>
      <c r="B1130" t="s">
        <v>2052</v>
      </c>
      <c r="C1130" t="s">
        <v>2053</v>
      </c>
      <c r="D1130" t="s">
        <v>207</v>
      </c>
      <c r="E1130" t="s">
        <v>2054</v>
      </c>
      <c r="F1130" t="s">
        <v>2055</v>
      </c>
      <c r="G1130" t="s">
        <v>89</v>
      </c>
      <c r="H1130" s="1" t="str">
        <f>"20"</f>
        <v>20</v>
      </c>
      <c r="I1130" s="1" t="str">
        <f>"0"</f>
        <v>0</v>
      </c>
    </row>
    <row r="1131" spans="1:9">
      <c r="A1131" t="s">
        <v>6030</v>
      </c>
      <c r="B1131" t="s">
        <v>6031</v>
      </c>
      <c r="C1131" t="s">
        <v>6032</v>
      </c>
      <c r="D1131" t="s">
        <v>12</v>
      </c>
      <c r="E1131" t="s">
        <v>6033</v>
      </c>
      <c r="F1131" t="s">
        <v>6034</v>
      </c>
      <c r="G1131" t="s">
        <v>197</v>
      </c>
      <c r="H1131" s="1">
        <v>224</v>
      </c>
      <c r="I1131" s="1">
        <v>72</v>
      </c>
    </row>
    <row r="1132" spans="1:9">
      <c r="A1132" t="s">
        <v>5450</v>
      </c>
      <c r="B1132" t="s">
        <v>5451</v>
      </c>
      <c r="C1132" t="s">
        <v>1365</v>
      </c>
      <c r="D1132" t="s">
        <v>1366</v>
      </c>
      <c r="E1132" t="s">
        <v>1367</v>
      </c>
      <c r="F1132" t="s">
        <v>5452</v>
      </c>
      <c r="G1132" t="s">
        <v>89</v>
      </c>
      <c r="H1132" s="1">
        <v>26</v>
      </c>
      <c r="I1132" s="1" t="str">
        <f>"0"</f>
        <v>0</v>
      </c>
    </row>
    <row r="1133" spans="1:9">
      <c r="A1133" t="s">
        <v>5994</v>
      </c>
      <c r="B1133" t="s">
        <v>5995</v>
      </c>
      <c r="C1133" t="s">
        <v>5996</v>
      </c>
      <c r="D1133" t="s">
        <v>979</v>
      </c>
      <c r="E1133" t="s">
        <v>5997</v>
      </c>
      <c r="F1133" t="s">
        <v>2386</v>
      </c>
      <c r="G1133" t="s">
        <v>89</v>
      </c>
      <c r="H1133" s="1">
        <v>19</v>
      </c>
      <c r="I1133" s="1" t="str">
        <f>"0"</f>
        <v>0</v>
      </c>
    </row>
    <row r="1134" spans="1:9">
      <c r="A1134" t="s">
        <v>2204</v>
      </c>
      <c r="B1134" t="s">
        <v>2205</v>
      </c>
      <c r="C1134" t="s">
        <v>2206</v>
      </c>
      <c r="D1134" t="s">
        <v>484</v>
      </c>
      <c r="E1134" t="s">
        <v>2207</v>
      </c>
      <c r="F1134" t="s">
        <v>2208</v>
      </c>
      <c r="G1134" t="s">
        <v>160</v>
      </c>
      <c r="H1134" s="1" t="str">
        <f>"30"</f>
        <v>30</v>
      </c>
      <c r="I1134" s="1">
        <v>28</v>
      </c>
    </row>
    <row r="1135" spans="1:9">
      <c r="A1135" t="s">
        <v>3171</v>
      </c>
      <c r="B1135" t="s">
        <v>3172</v>
      </c>
      <c r="C1135" t="s">
        <v>3173</v>
      </c>
      <c r="D1135" t="s">
        <v>484</v>
      </c>
      <c r="E1135" t="s">
        <v>3174</v>
      </c>
      <c r="F1135" t="s">
        <v>2208</v>
      </c>
      <c r="G1135" t="s">
        <v>197</v>
      </c>
      <c r="H1135" s="1">
        <v>57</v>
      </c>
      <c r="I1135" s="1">
        <v>56</v>
      </c>
    </row>
    <row r="1136" spans="1:9">
      <c r="A1136" t="s">
        <v>2812</v>
      </c>
      <c r="B1136" t="s">
        <v>2813</v>
      </c>
      <c r="C1136" t="s">
        <v>2814</v>
      </c>
      <c r="D1136" t="s">
        <v>2815</v>
      </c>
      <c r="E1136" t="str">
        <f>"06382"</f>
        <v>06382</v>
      </c>
      <c r="F1136" t="s">
        <v>2816</v>
      </c>
      <c r="G1136" t="s">
        <v>76</v>
      </c>
      <c r="H1136" s="1">
        <v>29</v>
      </c>
      <c r="I1136" s="1">
        <v>16</v>
      </c>
    </row>
    <row r="1137" spans="1:9">
      <c r="A1137" t="s">
        <v>4565</v>
      </c>
      <c r="B1137" t="s">
        <v>4566</v>
      </c>
      <c r="C1137" t="s">
        <v>4567</v>
      </c>
      <c r="D1137" t="s">
        <v>1366</v>
      </c>
      <c r="E1137" t="str">
        <f>"06483"</f>
        <v>06483</v>
      </c>
      <c r="F1137" t="s">
        <v>4568</v>
      </c>
      <c r="G1137" t="s">
        <v>936</v>
      </c>
      <c r="H1137" s="1">
        <v>59</v>
      </c>
      <c r="I1137" s="1">
        <v>36</v>
      </c>
    </row>
    <row r="1138" spans="1:9">
      <c r="A1138" t="s">
        <v>451</v>
      </c>
      <c r="B1138" t="s">
        <v>452</v>
      </c>
      <c r="C1138" t="s">
        <v>453</v>
      </c>
      <c r="D1138" t="s">
        <v>454</v>
      </c>
      <c r="E1138" t="str">
        <f>"06443"</f>
        <v>06443</v>
      </c>
      <c r="F1138" t="s">
        <v>455</v>
      </c>
      <c r="G1138" t="s">
        <v>89</v>
      </c>
      <c r="H1138" s="1">
        <v>48</v>
      </c>
      <c r="I1138" s="1" t="str">
        <f>"0"</f>
        <v>0</v>
      </c>
    </row>
    <row r="1139" spans="1:9">
      <c r="A1139" t="s">
        <v>2919</v>
      </c>
      <c r="B1139" t="s">
        <v>2920</v>
      </c>
      <c r="C1139" t="s">
        <v>2921</v>
      </c>
      <c r="D1139" t="s">
        <v>46</v>
      </c>
      <c r="E1139" t="str">
        <f>"06001"</f>
        <v>06001</v>
      </c>
      <c r="F1139" t="s">
        <v>2922</v>
      </c>
      <c r="G1139" t="s">
        <v>76</v>
      </c>
      <c r="H1139" s="1">
        <v>122</v>
      </c>
      <c r="I1139" s="1">
        <v>46</v>
      </c>
    </row>
    <row r="1140" spans="1:9">
      <c r="A1140" t="s">
        <v>4007</v>
      </c>
      <c r="B1140" t="s">
        <v>2920</v>
      </c>
      <c r="C1140" t="s">
        <v>4008</v>
      </c>
      <c r="D1140" t="s">
        <v>250</v>
      </c>
      <c r="E1140" t="str">
        <f>"06026"</f>
        <v>06026</v>
      </c>
      <c r="F1140" t="s">
        <v>4009</v>
      </c>
      <c r="G1140" t="s">
        <v>936</v>
      </c>
      <c r="H1140" s="1" t="str">
        <f>"80"</f>
        <v>80</v>
      </c>
      <c r="I1140" s="1" t="str">
        <f>"40"</f>
        <v>40</v>
      </c>
    </row>
    <row r="1141" spans="1:9">
      <c r="A1141" t="s">
        <v>4255</v>
      </c>
      <c r="B1141" t="s">
        <v>2920</v>
      </c>
      <c r="C1141" t="s">
        <v>4256</v>
      </c>
      <c r="D1141" t="s">
        <v>1329</v>
      </c>
      <c r="E1141" t="s">
        <v>4257</v>
      </c>
      <c r="F1141" t="s">
        <v>4258</v>
      </c>
      <c r="G1141" t="s">
        <v>197</v>
      </c>
      <c r="H1141" s="1">
        <v>95</v>
      </c>
      <c r="I1141" s="1">
        <v>56</v>
      </c>
    </row>
    <row r="1142" spans="1:9">
      <c r="A1142" t="s">
        <v>2426</v>
      </c>
      <c r="B1142" t="s">
        <v>2427</v>
      </c>
      <c r="C1142" t="s">
        <v>2428</v>
      </c>
      <c r="D1142" t="s">
        <v>123</v>
      </c>
      <c r="E1142" t="str">
        <f>"06457"</f>
        <v>06457</v>
      </c>
      <c r="F1142" t="s">
        <v>2429</v>
      </c>
      <c r="G1142" t="s">
        <v>76</v>
      </c>
      <c r="H1142" s="1" t="str">
        <f>"140"</f>
        <v>140</v>
      </c>
      <c r="I1142" s="1">
        <v>83</v>
      </c>
    </row>
    <row r="1143" spans="1:9">
      <c r="A1143" t="s">
        <v>1879</v>
      </c>
      <c r="B1143" t="s">
        <v>1880</v>
      </c>
      <c r="C1143" t="s">
        <v>1881</v>
      </c>
      <c r="D1143" t="s">
        <v>333</v>
      </c>
      <c r="E1143" t="str">
        <f>"06770"</f>
        <v>06770</v>
      </c>
      <c r="F1143" t="s">
        <v>1882</v>
      </c>
      <c r="G1143" t="s">
        <v>89</v>
      </c>
      <c r="H1143" s="1" t="str">
        <f>"30"</f>
        <v>30</v>
      </c>
      <c r="I1143" s="1" t="str">
        <f>"0"</f>
        <v>0</v>
      </c>
    </row>
    <row r="1144" spans="1:9">
      <c r="A1144" t="s">
        <v>5543</v>
      </c>
      <c r="B1144" t="s">
        <v>5544</v>
      </c>
      <c r="C1144" t="s">
        <v>5545</v>
      </c>
      <c r="D1144" t="s">
        <v>417</v>
      </c>
      <c r="E1144" t="s">
        <v>5546</v>
      </c>
      <c r="F1144" t="s">
        <v>5547</v>
      </c>
      <c r="G1144" t="s">
        <v>21</v>
      </c>
      <c r="H1144" s="1">
        <v>87</v>
      </c>
      <c r="I1144" s="1" t="str">
        <f>"40"</f>
        <v>40</v>
      </c>
    </row>
    <row r="1145" spans="1:9">
      <c r="A1145" t="s">
        <v>4368</v>
      </c>
      <c r="B1145" t="s">
        <v>4369</v>
      </c>
      <c r="C1145" t="s">
        <v>4370</v>
      </c>
      <c r="D1145" t="s">
        <v>2566</v>
      </c>
      <c r="E1145" t="str">
        <f>"06786"</f>
        <v>06786</v>
      </c>
      <c r="F1145" t="s">
        <v>4371</v>
      </c>
      <c r="G1145" t="s">
        <v>89</v>
      </c>
      <c r="H1145" s="1">
        <v>32</v>
      </c>
      <c r="I1145" s="1" t="str">
        <f>"0"</f>
        <v>0</v>
      </c>
    </row>
    <row r="1146" spans="1:9">
      <c r="A1146" t="s">
        <v>3188</v>
      </c>
      <c r="B1146" t="s">
        <v>3189</v>
      </c>
      <c r="C1146" t="s">
        <v>2565</v>
      </c>
      <c r="D1146" t="s">
        <v>2566</v>
      </c>
      <c r="E1146" t="s">
        <v>2567</v>
      </c>
      <c r="F1146" t="s">
        <v>3190</v>
      </c>
      <c r="G1146" t="s">
        <v>1724</v>
      </c>
      <c r="H1146" s="1">
        <v>128</v>
      </c>
      <c r="I1146" s="1">
        <v>32</v>
      </c>
    </row>
    <row r="1147" spans="1:9">
      <c r="A1147" t="s">
        <v>3535</v>
      </c>
      <c r="B1147" t="s">
        <v>3536</v>
      </c>
      <c r="C1147" t="s">
        <v>3537</v>
      </c>
      <c r="D1147" t="s">
        <v>12</v>
      </c>
      <c r="E1147" t="s">
        <v>3538</v>
      </c>
      <c r="F1147" t="s">
        <v>3539</v>
      </c>
      <c r="G1147" t="s">
        <v>294</v>
      </c>
      <c r="H1147" s="1" t="str">
        <f>"70"</f>
        <v>70</v>
      </c>
      <c r="I1147" s="1">
        <v>16</v>
      </c>
    </row>
    <row r="1148" spans="1:9">
      <c r="A1148" t="s">
        <v>5587</v>
      </c>
      <c r="B1148" t="s">
        <v>5588</v>
      </c>
      <c r="C1148" t="s">
        <v>5589</v>
      </c>
      <c r="D1148" t="s">
        <v>979</v>
      </c>
      <c r="E1148" t="s">
        <v>5590</v>
      </c>
      <c r="F1148" t="s">
        <v>5591</v>
      </c>
      <c r="G1148" t="s">
        <v>502</v>
      </c>
      <c r="H1148" s="1">
        <v>42</v>
      </c>
      <c r="I1148" s="1" t="str">
        <f>"0"</f>
        <v>0</v>
      </c>
    </row>
    <row r="1149" spans="1:9">
      <c r="A1149" t="s">
        <v>4002</v>
      </c>
      <c r="B1149" t="s">
        <v>4003</v>
      </c>
      <c r="C1149" t="s">
        <v>4004</v>
      </c>
      <c r="D1149" t="s">
        <v>1329</v>
      </c>
      <c r="E1149" t="s">
        <v>4005</v>
      </c>
      <c r="F1149" t="s">
        <v>4006</v>
      </c>
      <c r="G1149" t="s">
        <v>35</v>
      </c>
      <c r="H1149" s="1">
        <v>47</v>
      </c>
      <c r="I1149" s="1">
        <v>22</v>
      </c>
    </row>
    <row r="1150" spans="1:9">
      <c r="A1150" t="s">
        <v>5050</v>
      </c>
      <c r="B1150" t="s">
        <v>5051</v>
      </c>
      <c r="C1150" t="s">
        <v>5052</v>
      </c>
      <c r="D1150" t="s">
        <v>1124</v>
      </c>
      <c r="E1150" t="s">
        <v>5053</v>
      </c>
      <c r="F1150" t="s">
        <v>5054</v>
      </c>
      <c r="G1150" t="s">
        <v>197</v>
      </c>
      <c r="H1150" s="1">
        <v>27</v>
      </c>
      <c r="I1150" s="1">
        <v>27</v>
      </c>
    </row>
    <row r="1151" spans="1:9">
      <c r="A1151" t="s">
        <v>3661</v>
      </c>
      <c r="B1151" t="s">
        <v>3662</v>
      </c>
      <c r="C1151" t="s">
        <v>3663</v>
      </c>
      <c r="D1151" t="s">
        <v>2068</v>
      </c>
      <c r="E1151" t="s">
        <v>3664</v>
      </c>
      <c r="F1151" t="s">
        <v>3665</v>
      </c>
      <c r="G1151" t="s">
        <v>15</v>
      </c>
      <c r="H1151" s="1">
        <v>45</v>
      </c>
      <c r="I1151" s="1">
        <v>11</v>
      </c>
    </row>
    <row r="1152" spans="1:9">
      <c r="A1152" t="s">
        <v>3280</v>
      </c>
      <c r="B1152" t="s">
        <v>3281</v>
      </c>
      <c r="C1152" t="s">
        <v>3282</v>
      </c>
      <c r="D1152" t="s">
        <v>1541</v>
      </c>
      <c r="E1152" t="s">
        <v>3283</v>
      </c>
      <c r="F1152" t="s">
        <v>3284</v>
      </c>
      <c r="G1152" t="s">
        <v>21</v>
      </c>
      <c r="H1152" s="1">
        <v>38</v>
      </c>
      <c r="I1152" s="1" t="str">
        <f>"20"</f>
        <v>20</v>
      </c>
    </row>
    <row r="1153" spans="1:9">
      <c r="A1153" t="s">
        <v>717</v>
      </c>
      <c r="B1153" t="s">
        <v>718</v>
      </c>
      <c r="C1153" t="s">
        <v>719</v>
      </c>
      <c r="D1153" t="s">
        <v>720</v>
      </c>
      <c r="E1153" t="str">
        <f>"06070"</f>
        <v>06070</v>
      </c>
      <c r="F1153" t="s">
        <v>721</v>
      </c>
      <c r="G1153" t="s">
        <v>220</v>
      </c>
      <c r="H1153" s="1">
        <v>88</v>
      </c>
      <c r="I1153" s="1">
        <v>8</v>
      </c>
    </row>
    <row r="1154" spans="1:9">
      <c r="A1154" t="s">
        <v>6130</v>
      </c>
      <c r="B1154" t="s">
        <v>6131</v>
      </c>
      <c r="C1154" t="s">
        <v>6132</v>
      </c>
      <c r="D1154" t="s">
        <v>951</v>
      </c>
      <c r="E1154" t="s">
        <v>6133</v>
      </c>
      <c r="F1154" t="s">
        <v>6134</v>
      </c>
      <c r="G1154" t="s">
        <v>21</v>
      </c>
      <c r="H1154" s="1" t="str">
        <f>"160"</f>
        <v>160</v>
      </c>
      <c r="I1154" s="1">
        <v>64</v>
      </c>
    </row>
    <row r="1155" spans="1:9">
      <c r="A1155" t="s">
        <v>6130</v>
      </c>
      <c r="B1155" t="s">
        <v>6131</v>
      </c>
      <c r="C1155" t="s">
        <v>6132</v>
      </c>
      <c r="D1155" t="s">
        <v>951</v>
      </c>
      <c r="E1155" t="s">
        <v>6133</v>
      </c>
      <c r="F1155" t="s">
        <v>6134</v>
      </c>
      <c r="G1155" t="s">
        <v>21</v>
      </c>
      <c r="H1155" s="1" t="str">
        <f>"160"</f>
        <v>160</v>
      </c>
      <c r="I1155" s="1">
        <v>64</v>
      </c>
    </row>
    <row r="1156" spans="1:9">
      <c r="A1156" t="s">
        <v>5650</v>
      </c>
      <c r="B1156" t="s">
        <v>5651</v>
      </c>
      <c r="C1156" t="s">
        <v>5652</v>
      </c>
      <c r="D1156" t="s">
        <v>1335</v>
      </c>
      <c r="E1156" t="s">
        <v>5653</v>
      </c>
      <c r="F1156" t="s">
        <v>5654</v>
      </c>
      <c r="G1156" t="s">
        <v>119</v>
      </c>
      <c r="H1156" s="1">
        <v>92</v>
      </c>
    </row>
    <row r="1157" spans="1:9">
      <c r="A1157" t="s">
        <v>1180</v>
      </c>
      <c r="B1157" t="s">
        <v>1181</v>
      </c>
      <c r="C1157" t="s">
        <v>1182</v>
      </c>
      <c r="D1157" t="s">
        <v>134</v>
      </c>
      <c r="E1157" t="s">
        <v>1183</v>
      </c>
      <c r="F1157" t="s">
        <v>1184</v>
      </c>
      <c r="G1157" t="s">
        <v>89</v>
      </c>
      <c r="H1157" s="1">
        <v>45</v>
      </c>
      <c r="I1157" s="1" t="str">
        <f>"0"</f>
        <v>0</v>
      </c>
    </row>
    <row r="1158" spans="1:9">
      <c r="A1158" t="s">
        <v>901</v>
      </c>
      <c r="B1158" t="s">
        <v>902</v>
      </c>
      <c r="C1158" t="s">
        <v>903</v>
      </c>
      <c r="D1158" t="s">
        <v>86</v>
      </c>
      <c r="E1158" t="str">
        <f>"06040"</f>
        <v>06040</v>
      </c>
      <c r="F1158" t="s">
        <v>904</v>
      </c>
      <c r="G1158" t="s">
        <v>625</v>
      </c>
      <c r="H1158" s="1">
        <v>125</v>
      </c>
      <c r="I1158" s="1" t="str">
        <f>"70"</f>
        <v>70</v>
      </c>
    </row>
    <row r="1159" spans="1:9">
      <c r="A1159" t="s">
        <v>1394</v>
      </c>
      <c r="B1159" t="s">
        <v>1395</v>
      </c>
      <c r="C1159" t="s">
        <v>1396</v>
      </c>
      <c r="D1159" t="s">
        <v>287</v>
      </c>
      <c r="E1159" t="str">
        <f>"06854"</f>
        <v>06854</v>
      </c>
      <c r="F1159" t="s">
        <v>1397</v>
      </c>
      <c r="G1159" t="s">
        <v>89</v>
      </c>
      <c r="H1159" s="1">
        <v>41</v>
      </c>
      <c r="I1159" s="1" t="str">
        <f>"0"</f>
        <v>0</v>
      </c>
    </row>
    <row r="1160" spans="1:9">
      <c r="A1160" t="s">
        <v>4421</v>
      </c>
      <c r="B1160" t="s">
        <v>4422</v>
      </c>
      <c r="C1160" t="s">
        <v>4423</v>
      </c>
      <c r="D1160" t="s">
        <v>287</v>
      </c>
      <c r="E1160" t="s">
        <v>4424</v>
      </c>
      <c r="F1160" t="s">
        <v>4425</v>
      </c>
      <c r="G1160" t="s">
        <v>89</v>
      </c>
      <c r="H1160" s="1">
        <v>31</v>
      </c>
      <c r="I1160" s="1" t="str">
        <f>"0"</f>
        <v>0</v>
      </c>
    </row>
    <row r="1161" spans="1:9">
      <c r="A1161" t="s">
        <v>4274</v>
      </c>
      <c r="B1161" t="s">
        <v>4275</v>
      </c>
      <c r="C1161" t="s">
        <v>4276</v>
      </c>
      <c r="D1161" t="s">
        <v>768</v>
      </c>
      <c r="E1161" t="s">
        <v>4277</v>
      </c>
      <c r="F1161" t="s">
        <v>4278</v>
      </c>
      <c r="G1161" t="s">
        <v>15</v>
      </c>
      <c r="H1161" s="1">
        <v>65</v>
      </c>
      <c r="I1161" s="1">
        <v>16</v>
      </c>
    </row>
    <row r="1162" spans="1:9">
      <c r="A1162" t="s">
        <v>5354</v>
      </c>
      <c r="B1162" t="s">
        <v>5355</v>
      </c>
      <c r="C1162" t="s">
        <v>5356</v>
      </c>
      <c r="D1162" t="s">
        <v>2581</v>
      </c>
      <c r="E1162" t="s">
        <v>5357</v>
      </c>
      <c r="F1162" t="s">
        <v>5358</v>
      </c>
      <c r="G1162" t="s">
        <v>197</v>
      </c>
      <c r="H1162" s="1">
        <v>47</v>
      </c>
      <c r="I1162" s="1">
        <v>36</v>
      </c>
    </row>
    <row r="1163" spans="1:9">
      <c r="A1163" t="s">
        <v>6234</v>
      </c>
      <c r="B1163" t="s">
        <v>6235</v>
      </c>
      <c r="C1163" t="s">
        <v>6236</v>
      </c>
      <c r="D1163" t="s">
        <v>484</v>
      </c>
      <c r="E1163" t="s">
        <v>6237</v>
      </c>
      <c r="F1163" t="s">
        <v>6238</v>
      </c>
      <c r="G1163" t="s">
        <v>197</v>
      </c>
      <c r="H1163" s="1" t="str">
        <f>"40"</f>
        <v>40</v>
      </c>
      <c r="I1163" s="1" t="str">
        <f>"20"</f>
        <v>20</v>
      </c>
    </row>
    <row r="1164" spans="1:9">
      <c r="A1164" t="s">
        <v>2793</v>
      </c>
      <c r="B1164" t="s">
        <v>2794</v>
      </c>
      <c r="C1164" t="s">
        <v>2795</v>
      </c>
      <c r="D1164" t="s">
        <v>1733</v>
      </c>
      <c r="E1164" t="s">
        <v>2796</v>
      </c>
      <c r="F1164" t="s">
        <v>2797</v>
      </c>
      <c r="G1164" t="s">
        <v>197</v>
      </c>
      <c r="H1164" s="1">
        <v>54</v>
      </c>
      <c r="I1164" s="1">
        <v>32</v>
      </c>
    </row>
    <row r="1165" spans="1:9">
      <c r="A1165" t="s">
        <v>4171</v>
      </c>
      <c r="B1165" t="s">
        <v>4172</v>
      </c>
      <c r="C1165" t="s">
        <v>4173</v>
      </c>
      <c r="D1165" t="s">
        <v>46</v>
      </c>
      <c r="E1165" t="s">
        <v>4174</v>
      </c>
      <c r="F1165" t="s">
        <v>4175</v>
      </c>
      <c r="G1165" t="s">
        <v>4176</v>
      </c>
      <c r="H1165" s="1">
        <v>164</v>
      </c>
      <c r="I1165" s="1" t="str">
        <f>"20"</f>
        <v>20</v>
      </c>
    </row>
    <row r="1166" spans="1:9">
      <c r="A1166" t="s">
        <v>6086</v>
      </c>
      <c r="B1166" t="s">
        <v>6087</v>
      </c>
      <c r="C1166" t="s">
        <v>6088</v>
      </c>
      <c r="D1166" t="s">
        <v>152</v>
      </c>
      <c r="E1166" t="s">
        <v>6089</v>
      </c>
      <c r="F1166" t="s">
        <v>6090</v>
      </c>
      <c r="G1166" t="s">
        <v>21</v>
      </c>
      <c r="H1166" s="1">
        <v>68</v>
      </c>
      <c r="I1166" s="1">
        <v>24</v>
      </c>
    </row>
    <row r="1167" spans="1:9">
      <c r="A1167" t="s">
        <v>5247</v>
      </c>
      <c r="B1167" t="s">
        <v>5248</v>
      </c>
      <c r="C1167" t="s">
        <v>5249</v>
      </c>
      <c r="D1167" t="s">
        <v>1401</v>
      </c>
      <c r="E1167" t="str">
        <f>"06378"</f>
        <v>06378</v>
      </c>
      <c r="F1167" t="s">
        <v>5250</v>
      </c>
      <c r="G1167" t="s">
        <v>21</v>
      </c>
      <c r="H1167" s="1">
        <v>64</v>
      </c>
      <c r="I1167" s="1">
        <v>31</v>
      </c>
    </row>
    <row r="1168" spans="1:9">
      <c r="A1168" t="s">
        <v>6117</v>
      </c>
      <c r="B1168" t="s">
        <v>5248</v>
      </c>
      <c r="C1168" t="s">
        <v>6118</v>
      </c>
      <c r="D1168" t="s">
        <v>73</v>
      </c>
      <c r="E1168" t="s">
        <v>6119</v>
      </c>
      <c r="F1168" t="s">
        <v>6120</v>
      </c>
      <c r="G1168" t="s">
        <v>197</v>
      </c>
      <c r="H1168" s="1">
        <v>64</v>
      </c>
      <c r="I1168" s="1" t="str">
        <f>"30"</f>
        <v>30</v>
      </c>
    </row>
    <row r="1169" spans="1:9">
      <c r="A1169" t="s">
        <v>6308</v>
      </c>
      <c r="B1169" t="s">
        <v>6309</v>
      </c>
      <c r="C1169" t="s">
        <v>6310</v>
      </c>
      <c r="D1169" t="s">
        <v>164</v>
      </c>
      <c r="E1169" t="s">
        <v>6311</v>
      </c>
      <c r="F1169" t="s">
        <v>6312</v>
      </c>
      <c r="G1169" t="s">
        <v>21</v>
      </c>
      <c r="H1169" s="1">
        <v>152</v>
      </c>
      <c r="I1169" s="1">
        <v>64</v>
      </c>
    </row>
    <row r="1170" spans="1:9">
      <c r="A1170" t="s">
        <v>6487</v>
      </c>
      <c r="B1170" t="s">
        <v>6309</v>
      </c>
      <c r="C1170" t="s">
        <v>6488</v>
      </c>
      <c r="D1170" t="s">
        <v>799</v>
      </c>
      <c r="E1170" t="s">
        <v>6489</v>
      </c>
      <c r="F1170" t="s">
        <v>6490</v>
      </c>
      <c r="G1170" t="s">
        <v>936</v>
      </c>
      <c r="H1170" s="1">
        <v>148</v>
      </c>
      <c r="I1170" s="1">
        <v>48</v>
      </c>
    </row>
    <row r="1171" spans="1:9">
      <c r="A1171" t="s">
        <v>6575</v>
      </c>
      <c r="B1171" t="s">
        <v>6309</v>
      </c>
      <c r="C1171" t="s">
        <v>6576</v>
      </c>
      <c r="D1171" t="s">
        <v>66</v>
      </c>
      <c r="E1171" t="s">
        <v>6577</v>
      </c>
      <c r="F1171" t="s">
        <v>6578</v>
      </c>
      <c r="G1171" t="s">
        <v>625</v>
      </c>
      <c r="H1171" s="1">
        <v>149</v>
      </c>
      <c r="I1171" s="1">
        <v>64</v>
      </c>
    </row>
    <row r="1172" spans="1:9">
      <c r="A1172" t="s">
        <v>5624</v>
      </c>
      <c r="B1172" t="s">
        <v>5625</v>
      </c>
      <c r="C1172" t="s">
        <v>5626</v>
      </c>
      <c r="D1172" t="s">
        <v>793</v>
      </c>
      <c r="E1172" t="s">
        <v>5627</v>
      </c>
      <c r="F1172" t="s">
        <v>5628</v>
      </c>
      <c r="G1172" t="s">
        <v>21</v>
      </c>
      <c r="H1172" s="1">
        <v>144</v>
      </c>
      <c r="I1172" s="1">
        <v>64</v>
      </c>
    </row>
    <row r="1173" spans="1:9">
      <c r="A1173" t="s">
        <v>5619</v>
      </c>
      <c r="B1173" t="s">
        <v>5620</v>
      </c>
      <c r="C1173" t="s">
        <v>5621</v>
      </c>
      <c r="D1173" t="s">
        <v>1768</v>
      </c>
      <c r="E1173" t="s">
        <v>5622</v>
      </c>
      <c r="F1173" t="s">
        <v>5623</v>
      </c>
      <c r="G1173" t="s">
        <v>936</v>
      </c>
      <c r="H1173" s="1">
        <v>124</v>
      </c>
      <c r="I1173" s="1">
        <v>64</v>
      </c>
    </row>
    <row r="1174" spans="1:9">
      <c r="A1174" t="s">
        <v>5829</v>
      </c>
      <c r="B1174" t="s">
        <v>5830</v>
      </c>
      <c r="C1174" t="s">
        <v>5831</v>
      </c>
      <c r="D1174" t="s">
        <v>1124</v>
      </c>
      <c r="E1174" t="s">
        <v>5832</v>
      </c>
      <c r="F1174" t="s">
        <v>5833</v>
      </c>
      <c r="G1174" t="s">
        <v>21</v>
      </c>
      <c r="H1174" s="1">
        <v>131</v>
      </c>
      <c r="I1174" s="1">
        <v>64</v>
      </c>
    </row>
    <row r="1175" spans="1:9">
      <c r="A1175" t="s">
        <v>4305</v>
      </c>
      <c r="B1175" t="s">
        <v>4306</v>
      </c>
      <c r="C1175" t="s">
        <v>4307</v>
      </c>
      <c r="D1175" t="s">
        <v>391</v>
      </c>
      <c r="E1175" t="str">
        <f>"06804"</f>
        <v>06804</v>
      </c>
      <c r="F1175" t="s">
        <v>4308</v>
      </c>
      <c r="G1175" t="s">
        <v>21</v>
      </c>
      <c r="H1175" s="1" t="str">
        <f>"130"</f>
        <v>130</v>
      </c>
      <c r="I1175" s="1">
        <v>56</v>
      </c>
    </row>
    <row r="1176" spans="1:9">
      <c r="A1176" t="s">
        <v>4813</v>
      </c>
      <c r="B1176" t="s">
        <v>4814</v>
      </c>
      <c r="C1176" t="s">
        <v>4815</v>
      </c>
      <c r="D1176" t="s">
        <v>54</v>
      </c>
      <c r="E1176" t="s">
        <v>4816</v>
      </c>
      <c r="F1176" t="s">
        <v>4817</v>
      </c>
      <c r="G1176" t="s">
        <v>936</v>
      </c>
      <c r="H1176" s="1">
        <v>126</v>
      </c>
      <c r="I1176" s="1">
        <v>56</v>
      </c>
    </row>
    <row r="1177" spans="1:9">
      <c r="A1177" t="s">
        <v>4055</v>
      </c>
      <c r="B1177" t="s">
        <v>4056</v>
      </c>
      <c r="C1177" t="s">
        <v>4057</v>
      </c>
      <c r="D1177" t="s">
        <v>609</v>
      </c>
      <c r="E1177" t="s">
        <v>4058</v>
      </c>
      <c r="F1177" t="s">
        <v>4059</v>
      </c>
      <c r="G1177" t="s">
        <v>625</v>
      </c>
      <c r="H1177" s="1">
        <v>121</v>
      </c>
      <c r="I1177" s="1">
        <v>64</v>
      </c>
    </row>
    <row r="1178" spans="1:9">
      <c r="A1178" t="s">
        <v>352</v>
      </c>
      <c r="B1178" t="s">
        <v>353</v>
      </c>
      <c r="C1178" t="s">
        <v>354</v>
      </c>
      <c r="D1178" t="s">
        <v>246</v>
      </c>
      <c r="E1178" t="str">
        <f>"06830"</f>
        <v>06830</v>
      </c>
      <c r="F1178" t="s">
        <v>355</v>
      </c>
      <c r="G1178" t="s">
        <v>89</v>
      </c>
      <c r="H1178" s="1">
        <v>55</v>
      </c>
      <c r="I1178" s="1" t="str">
        <f>"0"</f>
        <v>0</v>
      </c>
    </row>
    <row r="1179" spans="1:9">
      <c r="A1179" t="s">
        <v>5000</v>
      </c>
      <c r="B1179" t="s">
        <v>5001</v>
      </c>
      <c r="C1179" t="s">
        <v>5002</v>
      </c>
      <c r="D1179" t="s">
        <v>1037</v>
      </c>
      <c r="E1179" t="str">
        <f>"06878"</f>
        <v>06878</v>
      </c>
      <c r="F1179" t="s">
        <v>5003</v>
      </c>
      <c r="G1179" t="s">
        <v>179</v>
      </c>
      <c r="H1179" s="1">
        <v>32</v>
      </c>
      <c r="I1179" s="1" t="str">
        <f>"0"</f>
        <v>0</v>
      </c>
    </row>
    <row r="1180" spans="1:9">
      <c r="A1180" t="s">
        <v>6285</v>
      </c>
      <c r="B1180" t="s">
        <v>6286</v>
      </c>
      <c r="C1180" t="s">
        <v>6287</v>
      </c>
      <c r="D1180" t="s">
        <v>6094</v>
      </c>
      <c r="E1180" t="s">
        <v>6288</v>
      </c>
      <c r="F1180" t="s">
        <v>6096</v>
      </c>
      <c r="G1180" t="s">
        <v>82</v>
      </c>
      <c r="H1180" s="1">
        <v>105</v>
      </c>
      <c r="I1180" s="1" t="str">
        <f>"0"</f>
        <v>0</v>
      </c>
    </row>
    <row r="1181" spans="1:9">
      <c r="A1181" t="s">
        <v>2758</v>
      </c>
      <c r="B1181" t="s">
        <v>2759</v>
      </c>
      <c r="C1181" t="s">
        <v>2760</v>
      </c>
      <c r="D1181" t="s">
        <v>398</v>
      </c>
      <c r="E1181" t="str">
        <f>"06447"</f>
        <v>06447</v>
      </c>
      <c r="F1181" t="s">
        <v>2761</v>
      </c>
      <c r="G1181" t="s">
        <v>21</v>
      </c>
      <c r="H1181" s="1">
        <v>32</v>
      </c>
      <c r="I1181" s="1">
        <v>22</v>
      </c>
    </row>
    <row r="1182" spans="1:9">
      <c r="A1182" t="s">
        <v>4087</v>
      </c>
      <c r="B1182" t="s">
        <v>4088</v>
      </c>
      <c r="C1182" t="s">
        <v>4089</v>
      </c>
      <c r="D1182" t="s">
        <v>957</v>
      </c>
      <c r="E1182" t="str">
        <f>"06419"</f>
        <v>06419</v>
      </c>
      <c r="F1182" t="s">
        <v>4090</v>
      </c>
      <c r="G1182" t="s">
        <v>21</v>
      </c>
      <c r="H1182" s="1">
        <v>82</v>
      </c>
      <c r="I1182" s="1">
        <v>32</v>
      </c>
    </row>
    <row r="1183" spans="1:9">
      <c r="A1183" t="s">
        <v>6663</v>
      </c>
      <c r="B1183" t="s">
        <v>6664</v>
      </c>
      <c r="C1183" t="s">
        <v>6665</v>
      </c>
      <c r="D1183" t="s">
        <v>103</v>
      </c>
      <c r="E1183" t="s">
        <v>6666</v>
      </c>
      <c r="F1183" t="s">
        <v>6667</v>
      </c>
      <c r="G1183" t="s">
        <v>76</v>
      </c>
      <c r="H1183" s="1">
        <v>12</v>
      </c>
      <c r="I1183" s="1">
        <v>8</v>
      </c>
    </row>
    <row r="1184" spans="1:9">
      <c r="A1184" t="s">
        <v>4933</v>
      </c>
      <c r="B1184" t="s">
        <v>4934</v>
      </c>
      <c r="C1184" t="s">
        <v>4935</v>
      </c>
      <c r="D1184" t="s">
        <v>322</v>
      </c>
      <c r="E1184" t="s">
        <v>4936</v>
      </c>
      <c r="F1184" t="s">
        <v>4937</v>
      </c>
      <c r="G1184" t="s">
        <v>21</v>
      </c>
      <c r="H1184" s="1">
        <v>39</v>
      </c>
      <c r="I1184" s="1">
        <v>29</v>
      </c>
    </row>
    <row r="1185" spans="1:9">
      <c r="A1185" t="s">
        <v>4928</v>
      </c>
      <c r="B1185" t="s">
        <v>4929</v>
      </c>
      <c r="C1185" t="s">
        <v>4930</v>
      </c>
      <c r="D1185" t="s">
        <v>322</v>
      </c>
      <c r="E1185" t="s">
        <v>4931</v>
      </c>
      <c r="F1185" t="s">
        <v>4932</v>
      </c>
      <c r="G1185" t="s">
        <v>21</v>
      </c>
      <c r="H1185" s="1">
        <v>55</v>
      </c>
      <c r="I1185" s="1">
        <v>15</v>
      </c>
    </row>
    <row r="1186" spans="1:9">
      <c r="A1186" t="s">
        <v>2308</v>
      </c>
      <c r="B1186" t="s">
        <v>2309</v>
      </c>
      <c r="C1186" t="s">
        <v>2310</v>
      </c>
      <c r="D1186" t="s">
        <v>459</v>
      </c>
      <c r="E1186" t="s">
        <v>2311</v>
      </c>
      <c r="F1186" t="s">
        <v>2312</v>
      </c>
      <c r="G1186" t="s">
        <v>197</v>
      </c>
      <c r="H1186" s="1" t="str">
        <f>"80"</f>
        <v>80</v>
      </c>
      <c r="I1186" s="1">
        <v>44</v>
      </c>
    </row>
    <row r="1187" spans="1:9">
      <c r="A1187" t="s">
        <v>6556</v>
      </c>
      <c r="B1187" t="s">
        <v>6557</v>
      </c>
      <c r="C1187" t="s">
        <v>6558</v>
      </c>
      <c r="D1187" t="s">
        <v>1744</v>
      </c>
      <c r="E1187" t="s">
        <v>6559</v>
      </c>
      <c r="F1187" t="s">
        <v>6560</v>
      </c>
      <c r="G1187" t="s">
        <v>625</v>
      </c>
      <c r="H1187" s="1">
        <v>134</v>
      </c>
      <c r="I1187" s="1">
        <v>64</v>
      </c>
    </row>
    <row r="1188" spans="1:9">
      <c r="A1188" t="s">
        <v>6076</v>
      </c>
      <c r="B1188" t="s">
        <v>6077</v>
      </c>
      <c r="C1188" t="s">
        <v>6078</v>
      </c>
      <c r="D1188" t="s">
        <v>103</v>
      </c>
      <c r="E1188" t="s">
        <v>6079</v>
      </c>
      <c r="F1188" t="s">
        <v>6080</v>
      </c>
      <c r="G1188" t="s">
        <v>1348</v>
      </c>
      <c r="H1188" s="1">
        <v>156</v>
      </c>
      <c r="I1188" s="1">
        <v>72</v>
      </c>
    </row>
    <row r="1189" spans="1:9">
      <c r="A1189" t="s">
        <v>5463</v>
      </c>
      <c r="B1189" t="s">
        <v>5464</v>
      </c>
      <c r="C1189" t="s">
        <v>5465</v>
      </c>
      <c r="D1189" t="s">
        <v>454</v>
      </c>
      <c r="E1189" t="s">
        <v>5466</v>
      </c>
      <c r="F1189" t="s">
        <v>5467</v>
      </c>
      <c r="G1189" t="s">
        <v>21</v>
      </c>
      <c r="H1189" s="1">
        <v>53</v>
      </c>
      <c r="I1189" s="1">
        <v>24</v>
      </c>
    </row>
    <row r="1190" spans="1:9">
      <c r="A1190" t="s">
        <v>4353</v>
      </c>
      <c r="B1190" t="s">
        <v>4354</v>
      </c>
      <c r="C1190" t="s">
        <v>4355</v>
      </c>
      <c r="D1190" t="s">
        <v>201</v>
      </c>
      <c r="E1190" t="s">
        <v>4356</v>
      </c>
      <c r="F1190" t="s">
        <v>4357</v>
      </c>
      <c r="G1190" t="s">
        <v>197</v>
      </c>
      <c r="H1190" s="1" t="str">
        <f>"30"</f>
        <v>30</v>
      </c>
      <c r="I1190" s="1" t="str">
        <f>"10"</f>
        <v>10</v>
      </c>
    </row>
    <row r="1191" spans="1:9">
      <c r="A1191" t="s">
        <v>5468</v>
      </c>
      <c r="B1191" t="s">
        <v>5469</v>
      </c>
      <c r="C1191" t="s">
        <v>5470</v>
      </c>
      <c r="D1191" t="s">
        <v>3344</v>
      </c>
      <c r="E1191" t="s">
        <v>5471</v>
      </c>
      <c r="F1191" t="s">
        <v>5472</v>
      </c>
      <c r="G1191" t="s">
        <v>314</v>
      </c>
      <c r="H1191" s="1" t="str">
        <f>"30"</f>
        <v>30</v>
      </c>
      <c r="I1191" s="1" t="str">
        <f>"0"</f>
        <v>0</v>
      </c>
    </row>
    <row r="1192" spans="1:9">
      <c r="A1192" t="s">
        <v>5568</v>
      </c>
      <c r="B1192" t="s">
        <v>5569</v>
      </c>
      <c r="C1192" t="s">
        <v>5570</v>
      </c>
      <c r="D1192" t="s">
        <v>201</v>
      </c>
      <c r="E1192" t="s">
        <v>5571</v>
      </c>
      <c r="F1192" t="s">
        <v>5572</v>
      </c>
      <c r="G1192" t="s">
        <v>560</v>
      </c>
      <c r="H1192" s="1">
        <v>24</v>
      </c>
      <c r="I1192" s="1">
        <v>24</v>
      </c>
    </row>
    <row r="1193" spans="1:9">
      <c r="A1193" t="s">
        <v>6091</v>
      </c>
      <c r="B1193" t="s">
        <v>6092</v>
      </c>
      <c r="C1193" t="s">
        <v>6093</v>
      </c>
      <c r="D1193" t="s">
        <v>6094</v>
      </c>
      <c r="E1193" t="s">
        <v>6095</v>
      </c>
      <c r="F1193" t="s">
        <v>6096</v>
      </c>
      <c r="G1193" t="s">
        <v>21</v>
      </c>
      <c r="H1193" s="1">
        <v>64</v>
      </c>
      <c r="I1193" s="1">
        <v>24</v>
      </c>
    </row>
    <row r="1194" spans="1:9">
      <c r="A1194" t="s">
        <v>5893</v>
      </c>
      <c r="B1194" t="s">
        <v>5894</v>
      </c>
      <c r="C1194" t="s">
        <v>5895</v>
      </c>
      <c r="D1194" t="s">
        <v>5896</v>
      </c>
      <c r="E1194" t="s">
        <v>5897</v>
      </c>
      <c r="F1194" t="s">
        <v>5898</v>
      </c>
      <c r="G1194" t="s">
        <v>21</v>
      </c>
      <c r="H1194" s="1">
        <v>39</v>
      </c>
      <c r="I1194" s="1">
        <v>23</v>
      </c>
    </row>
    <row r="1195" spans="1:9">
      <c r="A1195" t="s">
        <v>6272</v>
      </c>
      <c r="B1195" t="s">
        <v>5894</v>
      </c>
      <c r="C1195" t="s">
        <v>6273</v>
      </c>
      <c r="D1195" t="s">
        <v>4659</v>
      </c>
      <c r="E1195" t="s">
        <v>6274</v>
      </c>
      <c r="F1195" t="s">
        <v>6275</v>
      </c>
      <c r="G1195" t="s">
        <v>21</v>
      </c>
      <c r="H1195" s="1">
        <v>39</v>
      </c>
      <c r="I1195" s="1">
        <v>24</v>
      </c>
    </row>
    <row r="1196" spans="1:9">
      <c r="A1196" t="s">
        <v>4525</v>
      </c>
      <c r="B1196" t="s">
        <v>4526</v>
      </c>
      <c r="C1196" t="s">
        <v>4527</v>
      </c>
      <c r="D1196" t="s">
        <v>246</v>
      </c>
      <c r="E1196" t="s">
        <v>4528</v>
      </c>
      <c r="F1196" t="s">
        <v>4529</v>
      </c>
      <c r="G1196" t="s">
        <v>186</v>
      </c>
      <c r="H1196" s="1">
        <v>57</v>
      </c>
      <c r="I1196" s="1">
        <v>8</v>
      </c>
    </row>
    <row r="1197" spans="1:9">
      <c r="A1197" t="s">
        <v>2401</v>
      </c>
      <c r="B1197" t="s">
        <v>2402</v>
      </c>
      <c r="C1197" t="s">
        <v>2403</v>
      </c>
      <c r="D1197" t="s">
        <v>845</v>
      </c>
      <c r="E1197" t="str">
        <f>"06340"</f>
        <v>06340</v>
      </c>
      <c r="F1197" t="s">
        <v>2404</v>
      </c>
      <c r="G1197" t="s">
        <v>21</v>
      </c>
      <c r="H1197" s="1">
        <v>124</v>
      </c>
      <c r="I1197" s="1" t="str">
        <f>"40"</f>
        <v>40</v>
      </c>
    </row>
    <row r="1198" spans="1:9">
      <c r="A1198" t="s">
        <v>3962</v>
      </c>
      <c r="B1198" t="s">
        <v>3963</v>
      </c>
      <c r="C1198" t="s">
        <v>3964</v>
      </c>
      <c r="D1198" t="s">
        <v>213</v>
      </c>
      <c r="E1198" t="s">
        <v>3965</v>
      </c>
      <c r="F1198" t="s">
        <v>3966</v>
      </c>
      <c r="G1198" t="s">
        <v>21</v>
      </c>
      <c r="H1198" s="1">
        <v>97</v>
      </c>
      <c r="I1198" s="1">
        <v>24</v>
      </c>
    </row>
    <row r="1199" spans="1:9">
      <c r="A1199" t="s">
        <v>3065</v>
      </c>
      <c r="B1199" t="s">
        <v>3066</v>
      </c>
      <c r="C1199" t="s">
        <v>3067</v>
      </c>
      <c r="D1199" t="s">
        <v>134</v>
      </c>
      <c r="E1199" t="s">
        <v>3068</v>
      </c>
      <c r="F1199" t="s">
        <v>3069</v>
      </c>
      <c r="G1199" t="s">
        <v>502</v>
      </c>
      <c r="H1199" s="1">
        <v>145</v>
      </c>
      <c r="I1199" s="1" t="str">
        <f>"0"</f>
        <v>0</v>
      </c>
    </row>
    <row r="1200" spans="1:9">
      <c r="A1200" t="s">
        <v>806</v>
      </c>
      <c r="B1200" t="s">
        <v>807</v>
      </c>
      <c r="C1200" t="s">
        <v>808</v>
      </c>
      <c r="D1200" t="s">
        <v>768</v>
      </c>
      <c r="E1200" t="str">
        <f>"06475"</f>
        <v>06475</v>
      </c>
      <c r="F1200" t="s">
        <v>809</v>
      </c>
      <c r="G1200" t="s">
        <v>21</v>
      </c>
      <c r="H1200" s="1">
        <v>68</v>
      </c>
      <c r="I1200" s="1">
        <v>16</v>
      </c>
    </row>
    <row r="1201" spans="1:9">
      <c r="A1201" t="s">
        <v>5102</v>
      </c>
      <c r="B1201" t="s">
        <v>5103</v>
      </c>
      <c r="C1201" t="s">
        <v>5104</v>
      </c>
      <c r="D1201" t="s">
        <v>1329</v>
      </c>
      <c r="E1201" t="s">
        <v>5105</v>
      </c>
      <c r="F1201" t="s">
        <v>5106</v>
      </c>
      <c r="G1201" t="s">
        <v>21</v>
      </c>
      <c r="H1201" s="1">
        <v>59</v>
      </c>
      <c r="I1201" s="1" t="str">
        <f>"30"</f>
        <v>30</v>
      </c>
    </row>
    <row r="1202" spans="1:9">
      <c r="A1202" t="s">
        <v>6367</v>
      </c>
      <c r="B1202" t="s">
        <v>6368</v>
      </c>
      <c r="C1202" t="s">
        <v>6369</v>
      </c>
      <c r="D1202" t="s">
        <v>459</v>
      </c>
      <c r="E1202" t="s">
        <v>6370</v>
      </c>
      <c r="F1202" t="s">
        <v>6371</v>
      </c>
      <c r="G1202" t="s">
        <v>197</v>
      </c>
      <c r="H1202" s="1">
        <v>27</v>
      </c>
      <c r="I1202" s="1">
        <v>13</v>
      </c>
    </row>
    <row r="1203" spans="1:9">
      <c r="A1203" t="s">
        <v>4069</v>
      </c>
      <c r="B1203" t="s">
        <v>4070</v>
      </c>
      <c r="C1203" t="s">
        <v>4071</v>
      </c>
      <c r="D1203" t="s">
        <v>422</v>
      </c>
      <c r="E1203" t="s">
        <v>4072</v>
      </c>
      <c r="F1203" t="s">
        <v>4073</v>
      </c>
      <c r="G1203" t="s">
        <v>186</v>
      </c>
      <c r="H1203" s="1">
        <v>16</v>
      </c>
      <c r="I1203" s="1">
        <v>16</v>
      </c>
    </row>
    <row r="1204" spans="1:9">
      <c r="A1204" t="s">
        <v>4181</v>
      </c>
      <c r="B1204" t="s">
        <v>4182</v>
      </c>
      <c r="C1204" t="s">
        <v>4183</v>
      </c>
      <c r="D1204" t="s">
        <v>1768</v>
      </c>
      <c r="E1204" t="str">
        <f>"06032"</f>
        <v>06032</v>
      </c>
      <c r="F1204" t="s">
        <v>4184</v>
      </c>
      <c r="G1204" t="s">
        <v>89</v>
      </c>
      <c r="H1204" s="1" t="str">
        <f>"20"</f>
        <v>20</v>
      </c>
      <c r="I1204" s="1" t="str">
        <f>"0"</f>
        <v>0</v>
      </c>
    </row>
    <row r="1205" spans="1:9">
      <c r="A1205" t="s">
        <v>4809</v>
      </c>
      <c r="B1205" t="s">
        <v>4810</v>
      </c>
      <c r="C1205" t="s">
        <v>4811</v>
      </c>
      <c r="D1205" t="s">
        <v>1538</v>
      </c>
      <c r="E1205" t="str">
        <f>"06082"</f>
        <v>06082</v>
      </c>
      <c r="F1205" t="s">
        <v>4812</v>
      </c>
      <c r="G1205" t="s">
        <v>21</v>
      </c>
      <c r="H1205" s="1">
        <v>64</v>
      </c>
      <c r="I1205" s="1">
        <v>24</v>
      </c>
    </row>
    <row r="1206" spans="1:9">
      <c r="A1206" t="s">
        <v>5257</v>
      </c>
      <c r="B1206" t="s">
        <v>5258</v>
      </c>
      <c r="C1206" t="s">
        <v>5259</v>
      </c>
      <c r="D1206" t="s">
        <v>2477</v>
      </c>
      <c r="E1206" t="s">
        <v>5260</v>
      </c>
      <c r="F1206" t="s">
        <v>5261</v>
      </c>
      <c r="G1206" t="s">
        <v>1308</v>
      </c>
      <c r="H1206" s="1">
        <v>49</v>
      </c>
      <c r="I1206" s="1">
        <v>24</v>
      </c>
    </row>
    <row r="1207" spans="1:9">
      <c r="A1207" t="s">
        <v>5773</v>
      </c>
      <c r="B1207" t="s">
        <v>5774</v>
      </c>
      <c r="C1207" t="s">
        <v>5775</v>
      </c>
      <c r="D1207" t="s">
        <v>1538</v>
      </c>
      <c r="E1207" t="s">
        <v>5776</v>
      </c>
      <c r="F1207" t="s">
        <v>5777</v>
      </c>
      <c r="G1207" t="s">
        <v>21</v>
      </c>
      <c r="H1207" s="1">
        <v>48</v>
      </c>
      <c r="I1207" s="1">
        <v>23</v>
      </c>
    </row>
    <row r="1208" spans="1:9">
      <c r="A1208" t="s">
        <v>4038</v>
      </c>
      <c r="B1208" t="s">
        <v>4039</v>
      </c>
      <c r="C1208" t="s">
        <v>4040</v>
      </c>
      <c r="D1208" t="s">
        <v>1538</v>
      </c>
      <c r="E1208" t="str">
        <f>"06082"</f>
        <v>06082</v>
      </c>
      <c r="F1208" t="s">
        <v>4041</v>
      </c>
      <c r="G1208" t="s">
        <v>21</v>
      </c>
      <c r="H1208" s="1">
        <v>28</v>
      </c>
      <c r="I1208" s="1">
        <v>4</v>
      </c>
    </row>
    <row r="1209" spans="1:9">
      <c r="A1209" t="s">
        <v>3619</v>
      </c>
      <c r="B1209" t="s">
        <v>3620</v>
      </c>
      <c r="C1209" t="s">
        <v>3621</v>
      </c>
      <c r="D1209" t="s">
        <v>510</v>
      </c>
      <c r="E1209" t="str">
        <f>"06880"</f>
        <v>06880</v>
      </c>
      <c r="F1209" t="s">
        <v>3622</v>
      </c>
      <c r="G1209" t="s">
        <v>197</v>
      </c>
      <c r="H1209" s="1">
        <v>58</v>
      </c>
      <c r="I1209" s="1">
        <v>15</v>
      </c>
    </row>
    <row r="1210" spans="1:9">
      <c r="A1210" t="s">
        <v>3576</v>
      </c>
      <c r="B1210" t="s">
        <v>3577</v>
      </c>
      <c r="C1210" t="s">
        <v>3578</v>
      </c>
      <c r="D1210" t="s">
        <v>134</v>
      </c>
      <c r="E1210" t="s">
        <v>3579</v>
      </c>
      <c r="F1210" t="s">
        <v>3580</v>
      </c>
      <c r="G1210" t="s">
        <v>21</v>
      </c>
      <c r="H1210" s="1">
        <v>79</v>
      </c>
      <c r="I1210" s="1" t="str">
        <f>"40"</f>
        <v>40</v>
      </c>
    </row>
    <row r="1211" spans="1:9">
      <c r="A1211" t="s">
        <v>5564</v>
      </c>
      <c r="B1211" t="s">
        <v>5565</v>
      </c>
      <c r="C1211" t="s">
        <v>5566</v>
      </c>
      <c r="D1211" t="s">
        <v>12</v>
      </c>
      <c r="E1211" t="s">
        <v>5567</v>
      </c>
      <c r="F1211" t="s">
        <v>3245</v>
      </c>
      <c r="G1211" t="s">
        <v>82</v>
      </c>
      <c r="H1211" s="1">
        <v>68</v>
      </c>
      <c r="I1211" s="1" t="str">
        <f>"0"</f>
        <v>0</v>
      </c>
    </row>
    <row r="1212" spans="1:9">
      <c r="A1212" t="s">
        <v>63</v>
      </c>
      <c r="B1212" t="s">
        <v>64</v>
      </c>
      <c r="C1212" t="s">
        <v>65</v>
      </c>
      <c r="D1212" t="s">
        <v>66</v>
      </c>
      <c r="E1212" t="s">
        <v>67</v>
      </c>
      <c r="F1212" t="s">
        <v>68</v>
      </c>
      <c r="G1212" t="s">
        <v>69</v>
      </c>
      <c r="H1212" s="1">
        <v>32</v>
      </c>
      <c r="I1212" s="1">
        <v>18</v>
      </c>
    </row>
    <row r="1213" spans="1:9">
      <c r="A1213" t="s">
        <v>4143</v>
      </c>
      <c r="B1213" t="s">
        <v>4144</v>
      </c>
      <c r="C1213" t="s">
        <v>4145</v>
      </c>
      <c r="D1213" t="s">
        <v>164</v>
      </c>
      <c r="E1213" t="s">
        <v>4146</v>
      </c>
      <c r="F1213" t="s">
        <v>4147</v>
      </c>
      <c r="G1213" t="s">
        <v>21</v>
      </c>
      <c r="H1213" s="1">
        <v>47</v>
      </c>
      <c r="I1213" s="1">
        <v>22</v>
      </c>
    </row>
    <row r="1214" spans="1:9">
      <c r="A1214" t="s">
        <v>2129</v>
      </c>
      <c r="B1214" t="s">
        <v>2130</v>
      </c>
      <c r="C1214" t="s">
        <v>2131</v>
      </c>
      <c r="D1214" t="s">
        <v>80</v>
      </c>
      <c r="E1214" t="str">
        <f>"06611"</f>
        <v>06611</v>
      </c>
      <c r="F1214" t="s">
        <v>2132</v>
      </c>
      <c r="G1214" t="s">
        <v>82</v>
      </c>
      <c r="H1214" s="1">
        <v>69</v>
      </c>
      <c r="I1214" s="1" t="str">
        <f>"0"</f>
        <v>0</v>
      </c>
    </row>
    <row r="1215" spans="1:9">
      <c r="A1215" t="s">
        <v>57</v>
      </c>
      <c r="B1215" t="s">
        <v>58</v>
      </c>
      <c r="C1215" t="s">
        <v>59</v>
      </c>
      <c r="D1215" t="s">
        <v>60</v>
      </c>
      <c r="E1215" t="s">
        <v>61</v>
      </c>
      <c r="F1215" t="s">
        <v>62</v>
      </c>
      <c r="G1215" t="s">
        <v>21</v>
      </c>
      <c r="H1215" s="1">
        <v>45</v>
      </c>
      <c r="I1215" s="1">
        <v>16</v>
      </c>
    </row>
    <row r="1216" spans="1:9">
      <c r="A1216" t="s">
        <v>3949</v>
      </c>
      <c r="B1216" t="s">
        <v>3950</v>
      </c>
      <c r="C1216" t="s">
        <v>3951</v>
      </c>
      <c r="D1216" t="s">
        <v>561</v>
      </c>
      <c r="E1216" t="str">
        <f>"06109"</f>
        <v>06109</v>
      </c>
      <c r="F1216" t="s">
        <v>3952</v>
      </c>
      <c r="G1216" t="s">
        <v>89</v>
      </c>
      <c r="H1216" s="1" t="str">
        <f>"40"</f>
        <v>40</v>
      </c>
      <c r="I1216" s="1" t="str">
        <f>"0"</f>
        <v>0</v>
      </c>
    </row>
    <row r="1217" spans="1:9">
      <c r="A1217" t="s">
        <v>4943</v>
      </c>
      <c r="B1217" t="s">
        <v>4944</v>
      </c>
      <c r="C1217" t="s">
        <v>4945</v>
      </c>
      <c r="D1217" t="s">
        <v>422</v>
      </c>
      <c r="E1217" t="s">
        <v>4946</v>
      </c>
      <c r="F1217" t="s">
        <v>4947</v>
      </c>
      <c r="G1217" t="s">
        <v>160</v>
      </c>
      <c r="H1217" s="1">
        <v>128</v>
      </c>
      <c r="I1217" s="1">
        <v>76</v>
      </c>
    </row>
    <row r="1218" spans="1:9">
      <c r="A1218" t="s">
        <v>3427</v>
      </c>
      <c r="B1218" t="s">
        <v>3428</v>
      </c>
      <c r="C1218" t="s">
        <v>3429</v>
      </c>
      <c r="D1218" t="s">
        <v>12</v>
      </c>
      <c r="E1218" t="str">
        <f>"06705"</f>
        <v>06705</v>
      </c>
      <c r="F1218" t="s">
        <v>3430</v>
      </c>
      <c r="G1218" t="s">
        <v>197</v>
      </c>
      <c r="H1218" s="1">
        <v>56</v>
      </c>
      <c r="I1218" s="1">
        <v>32</v>
      </c>
    </row>
    <row r="1219" spans="1:9">
      <c r="A1219" t="s">
        <v>377</v>
      </c>
      <c r="B1219" t="s">
        <v>378</v>
      </c>
      <c r="C1219" t="s">
        <v>379</v>
      </c>
      <c r="D1219" t="s">
        <v>380</v>
      </c>
      <c r="E1219" t="s">
        <v>381</v>
      </c>
      <c r="F1219" t="s">
        <v>382</v>
      </c>
      <c r="G1219" t="s">
        <v>89</v>
      </c>
      <c r="H1219" s="1">
        <v>15</v>
      </c>
      <c r="I1219" s="1" t="str">
        <f>"0"</f>
        <v>0</v>
      </c>
    </row>
    <row r="1220" spans="1:9">
      <c r="A1220" t="s">
        <v>997</v>
      </c>
      <c r="B1220" t="s">
        <v>998</v>
      </c>
      <c r="C1220" t="s">
        <v>379</v>
      </c>
      <c r="D1220" t="s">
        <v>380</v>
      </c>
      <c r="E1220" t="s">
        <v>381</v>
      </c>
      <c r="F1220" t="s">
        <v>999</v>
      </c>
      <c r="G1220" t="s">
        <v>119</v>
      </c>
      <c r="H1220" s="1">
        <v>94</v>
      </c>
      <c r="I1220" s="1" t="str">
        <f>"0"</f>
        <v>0</v>
      </c>
    </row>
    <row r="1221" spans="1:9">
      <c r="A1221" t="s">
        <v>1512</v>
      </c>
      <c r="B1221" t="s">
        <v>1513</v>
      </c>
      <c r="C1221" t="s">
        <v>1514</v>
      </c>
      <c r="D1221" t="s">
        <v>380</v>
      </c>
      <c r="E1221" t="s">
        <v>1515</v>
      </c>
      <c r="F1221" t="s">
        <v>1516</v>
      </c>
      <c r="G1221" t="s">
        <v>89</v>
      </c>
      <c r="H1221" s="1" t="str">
        <f>"20"</f>
        <v>20</v>
      </c>
      <c r="I1221" s="1" t="str">
        <f>"0"</f>
        <v>0</v>
      </c>
    </row>
    <row r="1222" spans="1:9">
      <c r="A1222" t="s">
        <v>1193</v>
      </c>
      <c r="B1222" t="s">
        <v>1194</v>
      </c>
      <c r="C1222" t="s">
        <v>1195</v>
      </c>
      <c r="D1222" t="s">
        <v>845</v>
      </c>
      <c r="E1222" t="s">
        <v>1196</v>
      </c>
      <c r="F1222" t="s">
        <v>1197</v>
      </c>
      <c r="G1222" t="s">
        <v>89</v>
      </c>
      <c r="H1222" s="1">
        <v>24</v>
      </c>
      <c r="I1222" s="1" t="str">
        <f>"0"</f>
        <v>0</v>
      </c>
    </row>
    <row r="1223" spans="1:9">
      <c r="A1223" t="s">
        <v>1344</v>
      </c>
      <c r="B1223" t="s">
        <v>1345</v>
      </c>
      <c r="C1223" t="s">
        <v>1346</v>
      </c>
      <c r="D1223" t="s">
        <v>422</v>
      </c>
      <c r="E1223" t="str">
        <f>"06840"</f>
        <v>06840</v>
      </c>
      <c r="F1223" t="s">
        <v>1347</v>
      </c>
      <c r="G1223" t="s">
        <v>1348</v>
      </c>
      <c r="H1223" s="1">
        <v>138</v>
      </c>
      <c r="I1223" s="1">
        <v>24</v>
      </c>
    </row>
    <row r="1224" spans="1:9">
      <c r="A1224" t="s">
        <v>2228</v>
      </c>
      <c r="B1224" t="s">
        <v>2229</v>
      </c>
      <c r="C1224" t="s">
        <v>2230</v>
      </c>
      <c r="D1224" t="s">
        <v>597</v>
      </c>
      <c r="E1224" t="str">
        <f>"06790"</f>
        <v>06790</v>
      </c>
      <c r="F1224" t="s">
        <v>2231</v>
      </c>
      <c r="G1224" t="s">
        <v>179</v>
      </c>
      <c r="H1224" s="1">
        <v>48</v>
      </c>
      <c r="I1224" s="1" t="str">
        <f>"0"</f>
        <v>0</v>
      </c>
    </row>
    <row r="1225" spans="1:9">
      <c r="A1225" t="s">
        <v>1293</v>
      </c>
      <c r="B1225" t="s">
        <v>1294</v>
      </c>
      <c r="C1225" t="s">
        <v>1295</v>
      </c>
      <c r="D1225" t="s">
        <v>597</v>
      </c>
      <c r="E1225" t="str">
        <f>"06790"</f>
        <v>06790</v>
      </c>
      <c r="F1225" t="s">
        <v>1296</v>
      </c>
      <c r="G1225" t="s">
        <v>502</v>
      </c>
      <c r="H1225" s="1" t="str">
        <f>"30"</f>
        <v>30</v>
      </c>
      <c r="I1225" s="1" t="str">
        <f>"0"</f>
        <v>0</v>
      </c>
    </row>
    <row r="1226" spans="1:9">
      <c r="A1226" t="s">
        <v>2568</v>
      </c>
      <c r="B1226" t="s">
        <v>2569</v>
      </c>
      <c r="C1226" t="s">
        <v>2570</v>
      </c>
      <c r="D1226" t="s">
        <v>597</v>
      </c>
      <c r="E1226" t="s">
        <v>2571</v>
      </c>
      <c r="F1226" t="s">
        <v>2572</v>
      </c>
      <c r="G1226" t="s">
        <v>82</v>
      </c>
      <c r="H1226" s="1" t="str">
        <f>"50"</f>
        <v>50</v>
      </c>
      <c r="I1226" s="1" t="str">
        <f>"0"</f>
        <v>0</v>
      </c>
    </row>
    <row r="1227" spans="1:9">
      <c r="A1227" t="s">
        <v>5500</v>
      </c>
      <c r="B1227" t="s">
        <v>5501</v>
      </c>
      <c r="C1227" t="s">
        <v>5502</v>
      </c>
      <c r="D1227" t="s">
        <v>374</v>
      </c>
      <c r="E1227" t="s">
        <v>5503</v>
      </c>
      <c r="F1227" t="s">
        <v>5504</v>
      </c>
      <c r="G1227" t="s">
        <v>21</v>
      </c>
      <c r="H1227" s="1">
        <v>24</v>
      </c>
      <c r="I1227" s="1">
        <v>9</v>
      </c>
    </row>
    <row r="1228" spans="1:9">
      <c r="A1228" t="s">
        <v>4259</v>
      </c>
      <c r="B1228" t="s">
        <v>4260</v>
      </c>
      <c r="C1228" t="s">
        <v>4261</v>
      </c>
      <c r="D1228" t="s">
        <v>515</v>
      </c>
      <c r="E1228" t="s">
        <v>4262</v>
      </c>
      <c r="F1228" t="s">
        <v>4263</v>
      </c>
      <c r="G1228" t="s">
        <v>21</v>
      </c>
      <c r="H1228" s="1">
        <v>156</v>
      </c>
      <c r="I1228" s="1">
        <v>103</v>
      </c>
    </row>
    <row r="1229" spans="1:9">
      <c r="A1229" t="s">
        <v>4213</v>
      </c>
      <c r="B1229" t="s">
        <v>4214</v>
      </c>
      <c r="C1229" t="s">
        <v>4215</v>
      </c>
      <c r="D1229" t="s">
        <v>123</v>
      </c>
      <c r="E1229" t="s">
        <v>4216</v>
      </c>
      <c r="F1229" t="s">
        <v>4217</v>
      </c>
      <c r="G1229" t="s">
        <v>21</v>
      </c>
      <c r="H1229" s="1">
        <v>182</v>
      </c>
      <c r="I1229" s="1">
        <v>67</v>
      </c>
    </row>
    <row r="1230" spans="1:9">
      <c r="A1230" t="s">
        <v>3808</v>
      </c>
      <c r="B1230" t="s">
        <v>3809</v>
      </c>
      <c r="C1230" t="s">
        <v>3810</v>
      </c>
      <c r="D1230" t="s">
        <v>1538</v>
      </c>
      <c r="E1230" t="s">
        <v>3811</v>
      </c>
      <c r="F1230" t="s">
        <v>3812</v>
      </c>
      <c r="G1230" t="s">
        <v>21</v>
      </c>
      <c r="H1230" s="1" t="str">
        <f>"220"</f>
        <v>220</v>
      </c>
      <c r="I1230" s="1" t="str">
        <f>"40"</f>
        <v>40</v>
      </c>
    </row>
    <row r="1231" spans="1:9">
      <c r="A1231" t="s">
        <v>2560</v>
      </c>
      <c r="B1231" t="s">
        <v>2561</v>
      </c>
      <c r="C1231" t="s">
        <v>2562</v>
      </c>
      <c r="D1231" t="s">
        <v>2563</v>
      </c>
      <c r="E1231" t="str">
        <f>"06782"</f>
        <v>06782</v>
      </c>
      <c r="F1231" t="s">
        <v>2564</v>
      </c>
      <c r="G1231" t="s">
        <v>82</v>
      </c>
      <c r="H1231" s="1" t="str">
        <f>"100"</f>
        <v>100</v>
      </c>
      <c r="I1231" s="1" t="str">
        <f>"0"</f>
        <v>0</v>
      </c>
    </row>
    <row r="1232" spans="1:9">
      <c r="A1232" t="s">
        <v>299</v>
      </c>
      <c r="B1232" t="s">
        <v>300</v>
      </c>
      <c r="C1232" t="s">
        <v>301</v>
      </c>
      <c r="D1232" t="s">
        <v>50</v>
      </c>
      <c r="E1232" t="s">
        <v>302</v>
      </c>
      <c r="F1232" t="s">
        <v>303</v>
      </c>
      <c r="G1232" t="s">
        <v>119</v>
      </c>
      <c r="H1232" s="1">
        <v>37</v>
      </c>
      <c r="I1232" s="1" t="str">
        <f>"0"</f>
        <v>0</v>
      </c>
    </row>
    <row r="1233" spans="1:9">
      <c r="A1233" t="s">
        <v>2151</v>
      </c>
      <c r="B1233" t="s">
        <v>2152</v>
      </c>
      <c r="C1233" t="s">
        <v>2153</v>
      </c>
      <c r="D1233" t="s">
        <v>116</v>
      </c>
      <c r="E1233" t="str">
        <f>"06106"</f>
        <v>06106</v>
      </c>
      <c r="F1233" t="s">
        <v>2154</v>
      </c>
      <c r="G1233" t="s">
        <v>89</v>
      </c>
      <c r="H1233" s="1">
        <v>38</v>
      </c>
      <c r="I1233" s="1" t="str">
        <f>"0"</f>
        <v>0</v>
      </c>
    </row>
    <row r="1234" spans="1:9">
      <c r="A1234" t="s">
        <v>1657</v>
      </c>
      <c r="B1234" t="s">
        <v>1658</v>
      </c>
      <c r="C1234" t="s">
        <v>1659</v>
      </c>
      <c r="D1234" t="s">
        <v>116</v>
      </c>
      <c r="E1234" t="str">
        <f>"06106"</f>
        <v>06106</v>
      </c>
      <c r="F1234" t="s">
        <v>1660</v>
      </c>
      <c r="G1234" t="s">
        <v>197</v>
      </c>
      <c r="H1234" s="1" t="str">
        <f>"40"</f>
        <v>40</v>
      </c>
      <c r="I1234" s="1" t="str">
        <f>"40"</f>
        <v>40</v>
      </c>
    </row>
    <row r="1235" spans="1:9">
      <c r="A1235" t="s">
        <v>543</v>
      </c>
      <c r="B1235" t="s">
        <v>544</v>
      </c>
      <c r="C1235" t="s">
        <v>545</v>
      </c>
      <c r="D1235" t="s">
        <v>546</v>
      </c>
      <c r="E1235" t="s">
        <v>547</v>
      </c>
      <c r="F1235" t="s">
        <v>548</v>
      </c>
      <c r="G1235" t="s">
        <v>186</v>
      </c>
      <c r="H1235" s="1">
        <v>45</v>
      </c>
      <c r="I1235" s="1">
        <v>8</v>
      </c>
    </row>
    <row r="1236" spans="1:9">
      <c r="A1236" t="s">
        <v>1810</v>
      </c>
      <c r="B1236" t="s">
        <v>1811</v>
      </c>
      <c r="C1236" t="s">
        <v>1812</v>
      </c>
      <c r="D1236" t="s">
        <v>1744</v>
      </c>
      <c r="E1236" t="s">
        <v>1813</v>
      </c>
      <c r="F1236" t="s">
        <v>1814</v>
      </c>
      <c r="G1236" t="s">
        <v>269</v>
      </c>
      <c r="H1236" s="1">
        <v>48</v>
      </c>
      <c r="I1236" s="1">
        <v>8</v>
      </c>
    </row>
    <row r="1237" spans="1:9">
      <c r="A1237" t="s">
        <v>1045</v>
      </c>
      <c r="B1237" t="s">
        <v>1046</v>
      </c>
      <c r="C1237" t="s">
        <v>1047</v>
      </c>
      <c r="D1237" t="s">
        <v>1048</v>
      </c>
      <c r="E1237" t="s">
        <v>1049</v>
      </c>
      <c r="F1237" t="s">
        <v>1050</v>
      </c>
      <c r="G1237" t="s">
        <v>89</v>
      </c>
      <c r="H1237" s="1">
        <v>21</v>
      </c>
      <c r="I1237" s="1" t="str">
        <f>"0"</f>
        <v>0</v>
      </c>
    </row>
    <row r="1238" spans="1:9">
      <c r="A1238" t="s">
        <v>1198</v>
      </c>
      <c r="B1238" t="s">
        <v>1199</v>
      </c>
      <c r="C1238" t="s">
        <v>1200</v>
      </c>
      <c r="D1238" t="s">
        <v>1201</v>
      </c>
      <c r="E1238" t="s">
        <v>1202</v>
      </c>
      <c r="F1238" t="s">
        <v>1203</v>
      </c>
      <c r="G1238" t="s">
        <v>160</v>
      </c>
      <c r="H1238" s="1">
        <v>113</v>
      </c>
      <c r="I1238" s="1">
        <v>16</v>
      </c>
    </row>
    <row r="1239" spans="1:9">
      <c r="A1239" t="s">
        <v>3241</v>
      </c>
      <c r="B1239" t="s">
        <v>3242</v>
      </c>
      <c r="C1239" t="s">
        <v>3243</v>
      </c>
      <c r="D1239" t="s">
        <v>60</v>
      </c>
      <c r="E1239" t="s">
        <v>3244</v>
      </c>
      <c r="F1239" t="s">
        <v>3245</v>
      </c>
      <c r="G1239" t="s">
        <v>3246</v>
      </c>
      <c r="H1239" s="1">
        <v>65</v>
      </c>
      <c r="I1239" s="1" t="str">
        <f>"0"</f>
        <v>0</v>
      </c>
    </row>
    <row r="1240" spans="1:9">
      <c r="A1240" t="s">
        <v>3704</v>
      </c>
      <c r="B1240" t="s">
        <v>3705</v>
      </c>
      <c r="C1240" t="s">
        <v>3706</v>
      </c>
      <c r="D1240" t="s">
        <v>80</v>
      </c>
      <c r="E1240" t="str">
        <f>"06611"</f>
        <v>06611</v>
      </c>
      <c r="F1240" t="s">
        <v>3707</v>
      </c>
      <c r="G1240" t="s">
        <v>148</v>
      </c>
      <c r="H1240" s="1">
        <v>95</v>
      </c>
      <c r="I1240" s="1" t="str">
        <f>"0"</f>
        <v>0</v>
      </c>
    </row>
    <row r="1241" spans="1:9">
      <c r="A1241" t="s">
        <v>2125</v>
      </c>
      <c r="B1241" t="s">
        <v>2126</v>
      </c>
      <c r="C1241" t="s">
        <v>2127</v>
      </c>
      <c r="D1241" t="s">
        <v>80</v>
      </c>
      <c r="E1241" t="str">
        <f>"06611"</f>
        <v>06611</v>
      </c>
      <c r="F1241" t="s">
        <v>2128</v>
      </c>
      <c r="G1241" t="s">
        <v>314</v>
      </c>
      <c r="H1241" s="1" t="str">
        <f>"50"</f>
        <v>50</v>
      </c>
      <c r="I1241" s="1" t="str">
        <f>"0"</f>
        <v>0</v>
      </c>
    </row>
    <row r="1242" spans="1:9">
      <c r="A1242" t="s">
        <v>2267</v>
      </c>
      <c r="B1242" t="s">
        <v>2268</v>
      </c>
      <c r="C1242" t="s">
        <v>2269</v>
      </c>
      <c r="D1242" t="s">
        <v>80</v>
      </c>
      <c r="E1242" t="str">
        <f>"06611"</f>
        <v>06611</v>
      </c>
      <c r="F1242" t="s">
        <v>2270</v>
      </c>
      <c r="G1242" t="s">
        <v>1343</v>
      </c>
      <c r="H1242" s="1">
        <v>77</v>
      </c>
      <c r="I1242" s="1" t="str">
        <f>"0"</f>
        <v>0</v>
      </c>
    </row>
    <row r="1243" spans="1:9">
      <c r="A1243" t="s">
        <v>2556</v>
      </c>
      <c r="B1243" t="s">
        <v>2557</v>
      </c>
      <c r="C1243" t="s">
        <v>2558</v>
      </c>
      <c r="D1243" t="s">
        <v>80</v>
      </c>
      <c r="E1243" t="str">
        <f>"06611"</f>
        <v>06611</v>
      </c>
      <c r="F1243" t="s">
        <v>2559</v>
      </c>
      <c r="G1243" t="s">
        <v>1343</v>
      </c>
      <c r="H1243" s="1">
        <v>75</v>
      </c>
      <c r="I1243" s="1" t="str">
        <f>"0"</f>
        <v>0</v>
      </c>
    </row>
    <row r="1244" spans="1:9">
      <c r="A1244" t="s">
        <v>77</v>
      </c>
      <c r="B1244" t="s">
        <v>78</v>
      </c>
      <c r="C1244" t="s">
        <v>79</v>
      </c>
      <c r="D1244" t="s">
        <v>80</v>
      </c>
      <c r="E1244" t="str">
        <f>"06611"</f>
        <v>06611</v>
      </c>
      <c r="F1244" t="s">
        <v>81</v>
      </c>
      <c r="G1244" t="s">
        <v>82</v>
      </c>
      <c r="H1244" s="1" t="str">
        <f>"80"</f>
        <v>80</v>
      </c>
      <c r="I1244" s="1" t="str">
        <f>"0"</f>
        <v>0</v>
      </c>
    </row>
    <row r="1245" spans="1:9">
      <c r="A1245" t="s">
        <v>3931</v>
      </c>
      <c r="B1245" t="s">
        <v>3932</v>
      </c>
      <c r="C1245" t="s">
        <v>3933</v>
      </c>
      <c r="D1245" t="s">
        <v>80</v>
      </c>
      <c r="E1245" t="s">
        <v>3934</v>
      </c>
      <c r="F1245" t="s">
        <v>3935</v>
      </c>
      <c r="G1245" t="s">
        <v>314</v>
      </c>
      <c r="H1245" s="1">
        <v>64</v>
      </c>
      <c r="I1245" s="1" t="str">
        <f>"0"</f>
        <v>0</v>
      </c>
    </row>
    <row r="1246" spans="1:9">
      <c r="A1246" t="s">
        <v>2015</v>
      </c>
      <c r="B1246" t="s">
        <v>2016</v>
      </c>
      <c r="C1246" t="s">
        <v>2017</v>
      </c>
      <c r="D1246" t="s">
        <v>1768</v>
      </c>
      <c r="E1246" t="s">
        <v>2018</v>
      </c>
      <c r="F1246" t="s">
        <v>2019</v>
      </c>
      <c r="G1246" t="s">
        <v>502</v>
      </c>
      <c r="H1246" s="1">
        <v>32</v>
      </c>
      <c r="I1246" s="1" t="str">
        <f>"0"</f>
        <v>0</v>
      </c>
    </row>
    <row r="1247" spans="1:9">
      <c r="A1247" t="s">
        <v>5929</v>
      </c>
      <c r="B1247" t="s">
        <v>5930</v>
      </c>
      <c r="C1247" t="s">
        <v>5931</v>
      </c>
      <c r="D1247" t="s">
        <v>287</v>
      </c>
      <c r="E1247" t="s">
        <v>5932</v>
      </c>
      <c r="F1247" t="s">
        <v>5933</v>
      </c>
      <c r="G1247" t="s">
        <v>21</v>
      </c>
      <c r="H1247" s="1" t="str">
        <f>"140"</f>
        <v>140</v>
      </c>
      <c r="I1247" s="1" t="str">
        <f>"80"</f>
        <v>80</v>
      </c>
    </row>
    <row r="1248" spans="1:9">
      <c r="A1248" t="s">
        <v>5844</v>
      </c>
      <c r="B1248" t="s">
        <v>5845</v>
      </c>
      <c r="C1248" t="s">
        <v>5846</v>
      </c>
      <c r="D1248" t="s">
        <v>979</v>
      </c>
      <c r="E1248" t="s">
        <v>5847</v>
      </c>
      <c r="F1248" t="s">
        <v>5848</v>
      </c>
      <c r="G1248" t="s">
        <v>21</v>
      </c>
      <c r="H1248" s="1" t="str">
        <f>"170"</f>
        <v>170</v>
      </c>
      <c r="I1248" s="1">
        <v>64</v>
      </c>
    </row>
    <row r="1249" spans="1:9">
      <c r="A1249" t="s">
        <v>5879</v>
      </c>
      <c r="B1249" t="s">
        <v>5880</v>
      </c>
      <c r="C1249" t="s">
        <v>5881</v>
      </c>
      <c r="D1249" t="s">
        <v>207</v>
      </c>
      <c r="E1249" t="s">
        <v>5882</v>
      </c>
      <c r="F1249" t="s">
        <v>5883</v>
      </c>
      <c r="G1249" t="s">
        <v>21</v>
      </c>
      <c r="H1249" s="1">
        <v>165</v>
      </c>
      <c r="I1249" s="1">
        <v>76</v>
      </c>
    </row>
    <row r="1250" spans="1:9">
      <c r="A1250" t="s">
        <v>3831</v>
      </c>
      <c r="B1250" t="s">
        <v>3832</v>
      </c>
      <c r="C1250" t="s">
        <v>3833</v>
      </c>
      <c r="D1250" t="s">
        <v>700</v>
      </c>
      <c r="E1250" t="s">
        <v>3834</v>
      </c>
      <c r="F1250" t="s">
        <v>3835</v>
      </c>
      <c r="G1250" t="s">
        <v>21</v>
      </c>
      <c r="H1250" s="1">
        <v>183</v>
      </c>
      <c r="I1250" s="1">
        <v>56</v>
      </c>
    </row>
    <row r="1251" spans="1:9">
      <c r="A1251" t="s">
        <v>4773</v>
      </c>
      <c r="B1251" t="s">
        <v>4774</v>
      </c>
      <c r="C1251" t="s">
        <v>4775</v>
      </c>
      <c r="D1251" t="s">
        <v>845</v>
      </c>
      <c r="E1251" t="str">
        <f>"06340"</f>
        <v>06340</v>
      </c>
      <c r="F1251" t="s">
        <v>4776</v>
      </c>
      <c r="G1251" t="s">
        <v>197</v>
      </c>
      <c r="H1251" s="1">
        <v>95</v>
      </c>
      <c r="I1251" s="1">
        <v>16</v>
      </c>
    </row>
    <row r="1252" spans="1:9">
      <c r="A1252" t="s">
        <v>577</v>
      </c>
      <c r="B1252" t="s">
        <v>578</v>
      </c>
      <c r="C1252" t="s">
        <v>579</v>
      </c>
      <c r="D1252" t="s">
        <v>580</v>
      </c>
      <c r="E1252" t="s">
        <v>581</v>
      </c>
      <c r="F1252" t="s">
        <v>582</v>
      </c>
      <c r="G1252" t="s">
        <v>119</v>
      </c>
      <c r="H1252" s="1">
        <v>52</v>
      </c>
      <c r="I1252" s="1" t="str">
        <f>"0"</f>
        <v>0</v>
      </c>
    </row>
    <row r="1253" spans="1:9">
      <c r="A1253" t="s">
        <v>3615</v>
      </c>
      <c r="B1253" t="s">
        <v>3616</v>
      </c>
      <c r="C1253" t="s">
        <v>3617</v>
      </c>
      <c r="D1253" t="s">
        <v>2068</v>
      </c>
      <c r="E1253" t="str">
        <f>"06320"</f>
        <v>06320</v>
      </c>
      <c r="F1253" t="s">
        <v>3618</v>
      </c>
      <c r="G1253" t="s">
        <v>21</v>
      </c>
      <c r="H1253" s="1">
        <v>178</v>
      </c>
      <c r="I1253" s="1" t="str">
        <f>"40"</f>
        <v>40</v>
      </c>
    </row>
    <row r="1254" spans="1:9">
      <c r="A1254" t="s">
        <v>3503</v>
      </c>
      <c r="B1254" t="s">
        <v>3504</v>
      </c>
      <c r="C1254" t="s">
        <v>3505</v>
      </c>
      <c r="D1254" t="s">
        <v>3506</v>
      </c>
      <c r="E1254" t="s">
        <v>3507</v>
      </c>
      <c r="F1254" t="s">
        <v>3508</v>
      </c>
      <c r="G1254" t="s">
        <v>21</v>
      </c>
      <c r="H1254" s="1">
        <v>159</v>
      </c>
      <c r="I1254" s="1" t="str">
        <f>"40"</f>
        <v>40</v>
      </c>
    </row>
    <row r="1255" spans="1:9">
      <c r="A1255" t="s">
        <v>2504</v>
      </c>
      <c r="B1255" t="s">
        <v>2505</v>
      </c>
      <c r="C1255" t="s">
        <v>2506</v>
      </c>
      <c r="D1255" t="s">
        <v>177</v>
      </c>
      <c r="E1255" t="str">
        <f>"06471"</f>
        <v>06471</v>
      </c>
      <c r="F1255" t="s">
        <v>2507</v>
      </c>
      <c r="G1255" t="s">
        <v>76</v>
      </c>
      <c r="H1255" s="1">
        <v>48</v>
      </c>
      <c r="I1255" s="1">
        <v>16</v>
      </c>
    </row>
    <row r="1256" spans="1:9">
      <c r="A1256" t="s">
        <v>5613</v>
      </c>
      <c r="B1256" t="s">
        <v>2505</v>
      </c>
      <c r="C1256" t="s">
        <v>5614</v>
      </c>
      <c r="D1256" t="s">
        <v>5172</v>
      </c>
      <c r="E1256" t="str">
        <f>"06472"</f>
        <v>06472</v>
      </c>
      <c r="F1256" t="s">
        <v>5615</v>
      </c>
      <c r="G1256" t="s">
        <v>625</v>
      </c>
      <c r="H1256" s="1">
        <v>37</v>
      </c>
      <c r="I1256" s="1">
        <v>16</v>
      </c>
    </row>
    <row r="1257" spans="1:9">
      <c r="A1257" t="s">
        <v>4797</v>
      </c>
      <c r="B1257" t="s">
        <v>4798</v>
      </c>
      <c r="C1257" t="s">
        <v>4799</v>
      </c>
      <c r="D1257" t="s">
        <v>246</v>
      </c>
      <c r="E1257" t="str">
        <f>"06830"</f>
        <v>06830</v>
      </c>
      <c r="F1257" t="s">
        <v>1465</v>
      </c>
      <c r="G1257" t="s">
        <v>160</v>
      </c>
      <c r="H1257" s="1">
        <v>38</v>
      </c>
      <c r="I1257" s="1">
        <v>24</v>
      </c>
    </row>
    <row r="1258" spans="1:9">
      <c r="A1258" t="s">
        <v>1701</v>
      </c>
      <c r="B1258" t="s">
        <v>1702</v>
      </c>
      <c r="C1258" t="s">
        <v>1703</v>
      </c>
      <c r="D1258" t="s">
        <v>1018</v>
      </c>
      <c r="E1258" t="str">
        <f>"06269"</f>
        <v>06269</v>
      </c>
      <c r="F1258" t="s">
        <v>1704</v>
      </c>
      <c r="G1258" t="s">
        <v>625</v>
      </c>
      <c r="H1258" s="1" t="str">
        <f>"100"</f>
        <v>100</v>
      </c>
      <c r="I1258" s="1">
        <v>46</v>
      </c>
    </row>
    <row r="1259" spans="1:9">
      <c r="A1259" t="s">
        <v>3878</v>
      </c>
      <c r="B1259" t="s">
        <v>3879</v>
      </c>
      <c r="C1259" t="s">
        <v>3880</v>
      </c>
      <c r="D1259" t="s">
        <v>190</v>
      </c>
      <c r="E1259" t="str">
        <f>"06906"</f>
        <v>06906</v>
      </c>
      <c r="F1259" t="s">
        <v>3881</v>
      </c>
      <c r="G1259" t="s">
        <v>269</v>
      </c>
      <c r="H1259" s="1">
        <v>25</v>
      </c>
      <c r="I1259" s="1">
        <v>8</v>
      </c>
    </row>
    <row r="1260" spans="1:9">
      <c r="A1260" t="s">
        <v>1643</v>
      </c>
      <c r="B1260" t="s">
        <v>1644</v>
      </c>
      <c r="C1260" t="s">
        <v>1645</v>
      </c>
      <c r="D1260" t="s">
        <v>287</v>
      </c>
      <c r="E1260" t="str">
        <f>"06853"</f>
        <v>06853</v>
      </c>
      <c r="F1260" t="s">
        <v>1646</v>
      </c>
      <c r="G1260" t="s">
        <v>89</v>
      </c>
      <c r="H1260" s="1" t="str">
        <f>"50"</f>
        <v>50</v>
      </c>
      <c r="I1260" s="1" t="str">
        <f>"0"</f>
        <v>0</v>
      </c>
    </row>
    <row r="1261" spans="1:9">
      <c r="A1261" t="s">
        <v>858</v>
      </c>
      <c r="B1261" t="s">
        <v>859</v>
      </c>
      <c r="C1261" t="s">
        <v>860</v>
      </c>
      <c r="D1261" t="s">
        <v>201</v>
      </c>
      <c r="E1261" t="str">
        <f>"06511"</f>
        <v>06511</v>
      </c>
      <c r="F1261" t="s">
        <v>861</v>
      </c>
      <c r="G1261" t="s">
        <v>160</v>
      </c>
      <c r="H1261" s="1">
        <v>32</v>
      </c>
      <c r="I1261" s="1">
        <v>8</v>
      </c>
    </row>
    <row r="1262" spans="1:9">
      <c r="A1262" t="s">
        <v>308</v>
      </c>
      <c r="B1262" t="s">
        <v>309</v>
      </c>
      <c r="C1262" t="s">
        <v>310</v>
      </c>
      <c r="D1262" t="s">
        <v>311</v>
      </c>
      <c r="E1262" t="s">
        <v>312</v>
      </c>
      <c r="F1262" t="s">
        <v>313</v>
      </c>
      <c r="G1262" t="s">
        <v>314</v>
      </c>
      <c r="H1262" s="1">
        <v>48</v>
      </c>
      <c r="I1262" s="1" t="str">
        <f>"0"</f>
        <v>0</v>
      </c>
    </row>
    <row r="1263" spans="1:9">
      <c r="A1263" t="s">
        <v>5998</v>
      </c>
      <c r="B1263" t="s">
        <v>5999</v>
      </c>
      <c r="C1263" t="s">
        <v>6000</v>
      </c>
      <c r="D1263" t="s">
        <v>1085</v>
      </c>
      <c r="E1263" t="s">
        <v>6001</v>
      </c>
      <c r="F1263" t="s">
        <v>6002</v>
      </c>
      <c r="G1263" t="s">
        <v>119</v>
      </c>
      <c r="H1263" s="1" t="str">
        <f>"150"</f>
        <v>150</v>
      </c>
      <c r="I1263" s="1" t="str">
        <f>"0"</f>
        <v>0</v>
      </c>
    </row>
    <row r="1264" spans="1:9">
      <c r="A1264" t="s">
        <v>3528</v>
      </c>
      <c r="B1264" t="s">
        <v>3529</v>
      </c>
      <c r="C1264" t="s">
        <v>3530</v>
      </c>
      <c r="D1264" t="s">
        <v>311</v>
      </c>
      <c r="E1264" t="str">
        <f>"06403"</f>
        <v>06403</v>
      </c>
      <c r="F1264" t="s">
        <v>313</v>
      </c>
      <c r="G1264" t="s">
        <v>82</v>
      </c>
      <c r="H1264" s="1" t="str">
        <f>"110"</f>
        <v>110</v>
      </c>
      <c r="I1264" s="1" t="str">
        <f>"0"</f>
        <v>0</v>
      </c>
    </row>
    <row r="1265" spans="1:9">
      <c r="A1265" t="s">
        <v>1064</v>
      </c>
      <c r="B1265" t="s">
        <v>1065</v>
      </c>
      <c r="C1265" t="s">
        <v>1066</v>
      </c>
      <c r="D1265" t="s">
        <v>489</v>
      </c>
      <c r="E1265" t="s">
        <v>1067</v>
      </c>
      <c r="F1265" t="s">
        <v>1068</v>
      </c>
      <c r="G1265" t="s">
        <v>35</v>
      </c>
      <c r="H1265" s="1">
        <v>62</v>
      </c>
      <c r="I1265" s="1">
        <v>24</v>
      </c>
    </row>
    <row r="1266" spans="1:9">
      <c r="A1266" t="s">
        <v>477</v>
      </c>
      <c r="B1266" t="s">
        <v>478</v>
      </c>
      <c r="C1266" t="s">
        <v>479</v>
      </c>
      <c r="D1266" t="s">
        <v>422</v>
      </c>
      <c r="E1266" t="str">
        <f>"06840"</f>
        <v>06840</v>
      </c>
      <c r="F1266" t="s">
        <v>480</v>
      </c>
      <c r="G1266" t="s">
        <v>269</v>
      </c>
      <c r="H1266" s="1">
        <v>77</v>
      </c>
      <c r="I1266" s="1">
        <v>8</v>
      </c>
    </row>
    <row r="1267" spans="1:9">
      <c r="A1267" t="s">
        <v>611</v>
      </c>
      <c r="B1267" t="s">
        <v>612</v>
      </c>
      <c r="C1267" t="s">
        <v>613</v>
      </c>
      <c r="D1267" t="s">
        <v>614</v>
      </c>
      <c r="E1267" t="str">
        <f>"06035"</f>
        <v>06035</v>
      </c>
      <c r="F1267" t="s">
        <v>615</v>
      </c>
      <c r="G1267" t="s">
        <v>89</v>
      </c>
      <c r="H1267" s="1">
        <v>37</v>
      </c>
      <c r="I1267" s="1" t="str">
        <f>"0"</f>
        <v>0</v>
      </c>
    </row>
    <row r="1268" spans="1:9">
      <c r="A1268" t="s">
        <v>5093</v>
      </c>
      <c r="B1268" t="s">
        <v>5094</v>
      </c>
      <c r="C1268" t="s">
        <v>5095</v>
      </c>
      <c r="D1268" t="s">
        <v>5096</v>
      </c>
      <c r="E1268" t="s">
        <v>5097</v>
      </c>
      <c r="F1268" t="s">
        <v>770</v>
      </c>
      <c r="G1268" t="s">
        <v>82</v>
      </c>
      <c r="H1268" s="1">
        <v>28</v>
      </c>
      <c r="I1268" s="1" t="str">
        <f>"0"</f>
        <v>0</v>
      </c>
    </row>
    <row r="1269" spans="1:9">
      <c r="A1269" t="s">
        <v>2313</v>
      </c>
      <c r="B1269" t="s">
        <v>2314</v>
      </c>
      <c r="C1269" t="s">
        <v>2315</v>
      </c>
      <c r="D1269" t="s">
        <v>771</v>
      </c>
      <c r="E1269" t="s">
        <v>2316</v>
      </c>
      <c r="F1269" t="s">
        <v>2317</v>
      </c>
      <c r="G1269" t="s">
        <v>657</v>
      </c>
      <c r="H1269" s="1" t="str">
        <f>"90"</f>
        <v>90</v>
      </c>
      <c r="I1269" s="1" t="str">
        <f>"0"</f>
        <v>0</v>
      </c>
    </row>
    <row r="1270" spans="1:9">
      <c r="A1270" t="s">
        <v>4344</v>
      </c>
      <c r="B1270" t="s">
        <v>4345</v>
      </c>
      <c r="C1270" t="s">
        <v>4346</v>
      </c>
      <c r="D1270" t="s">
        <v>1455</v>
      </c>
      <c r="E1270" t="s">
        <v>4347</v>
      </c>
      <c r="F1270" t="s">
        <v>4348</v>
      </c>
      <c r="G1270" t="s">
        <v>82</v>
      </c>
      <c r="H1270" s="1" t="str">
        <f>"70"</f>
        <v>70</v>
      </c>
      <c r="I1270" s="1" t="str">
        <f>"0"</f>
        <v>0</v>
      </c>
    </row>
    <row r="1271" spans="1:9">
      <c r="A1271" t="s">
        <v>3859</v>
      </c>
      <c r="B1271" t="s">
        <v>3860</v>
      </c>
      <c r="C1271" t="s">
        <v>3861</v>
      </c>
      <c r="D1271" t="s">
        <v>1177</v>
      </c>
      <c r="E1271" t="s">
        <v>3862</v>
      </c>
      <c r="F1271" t="s">
        <v>770</v>
      </c>
      <c r="G1271" t="s">
        <v>3863</v>
      </c>
      <c r="H1271" s="1">
        <v>34</v>
      </c>
      <c r="I1271" s="1" t="str">
        <f>"0"</f>
        <v>0</v>
      </c>
    </row>
    <row r="1272" spans="1:9">
      <c r="A1272" t="s">
        <v>765</v>
      </c>
      <c r="B1272" t="s">
        <v>766</v>
      </c>
      <c r="C1272" t="s">
        <v>767</v>
      </c>
      <c r="D1272" t="s">
        <v>768</v>
      </c>
      <c r="E1272" t="s">
        <v>769</v>
      </c>
      <c r="F1272" t="s">
        <v>770</v>
      </c>
      <c r="G1272" t="s">
        <v>82</v>
      </c>
      <c r="H1272" s="1">
        <v>69</v>
      </c>
      <c r="I1272" s="1" t="str">
        <f>"0"</f>
        <v>0</v>
      </c>
    </row>
    <row r="1273" spans="1:9">
      <c r="A1273" t="s">
        <v>4777</v>
      </c>
      <c r="B1273" t="s">
        <v>4778</v>
      </c>
      <c r="C1273" t="s">
        <v>4779</v>
      </c>
      <c r="D1273" t="s">
        <v>32</v>
      </c>
      <c r="E1273" t="str">
        <f>"06401"</f>
        <v>06401</v>
      </c>
      <c r="F1273" t="s">
        <v>4780</v>
      </c>
      <c r="G1273" t="s">
        <v>35</v>
      </c>
      <c r="H1273" s="1">
        <v>42</v>
      </c>
      <c r="I1273" s="1">
        <v>8</v>
      </c>
    </row>
    <row r="1274" spans="1:9">
      <c r="A1274" t="s">
        <v>4877</v>
      </c>
      <c r="B1274" t="s">
        <v>4878</v>
      </c>
      <c r="C1274" t="s">
        <v>4879</v>
      </c>
      <c r="D1274" t="s">
        <v>32</v>
      </c>
      <c r="E1274" t="s">
        <v>4880</v>
      </c>
      <c r="F1274" t="s">
        <v>4721</v>
      </c>
      <c r="G1274" t="s">
        <v>82</v>
      </c>
      <c r="H1274" s="1" t="str">
        <f>"60"</f>
        <v>60</v>
      </c>
      <c r="I1274" s="1" t="str">
        <f>"0"</f>
        <v>0</v>
      </c>
    </row>
    <row r="1275" spans="1:9">
      <c r="A1275" t="s">
        <v>4722</v>
      </c>
      <c r="B1275" t="s">
        <v>4723</v>
      </c>
      <c r="C1275" t="s">
        <v>4724</v>
      </c>
      <c r="D1275" t="s">
        <v>32</v>
      </c>
      <c r="E1275" t="s">
        <v>4725</v>
      </c>
      <c r="F1275" t="s">
        <v>4721</v>
      </c>
      <c r="G1275" t="s">
        <v>82</v>
      </c>
      <c r="H1275" s="1" t="str">
        <f>"100"</f>
        <v>100</v>
      </c>
      <c r="I1275" s="1" t="str">
        <f>"0"</f>
        <v>0</v>
      </c>
    </row>
    <row r="1276" spans="1:9">
      <c r="A1276" t="s">
        <v>4717</v>
      </c>
      <c r="B1276" t="s">
        <v>4718</v>
      </c>
      <c r="C1276" t="s">
        <v>4719</v>
      </c>
      <c r="D1276" t="s">
        <v>36</v>
      </c>
      <c r="E1276" t="s">
        <v>4720</v>
      </c>
      <c r="F1276" t="s">
        <v>4721</v>
      </c>
      <c r="G1276" t="s">
        <v>82</v>
      </c>
      <c r="H1276" s="1">
        <v>73</v>
      </c>
      <c r="I1276" s="1" t="str">
        <f>"0"</f>
        <v>0</v>
      </c>
    </row>
    <row r="1277" spans="1:9">
      <c r="A1277" t="s">
        <v>4726</v>
      </c>
      <c r="B1277" t="s">
        <v>4727</v>
      </c>
      <c r="C1277" t="s">
        <v>4728</v>
      </c>
      <c r="D1277" t="s">
        <v>979</v>
      </c>
      <c r="E1277" t="s">
        <v>4729</v>
      </c>
      <c r="F1277" t="s">
        <v>4730</v>
      </c>
      <c r="G1277" t="s">
        <v>82</v>
      </c>
      <c r="H1277" s="1">
        <v>66</v>
      </c>
      <c r="I1277" s="1" t="str">
        <f>"0"</f>
        <v>0</v>
      </c>
    </row>
    <row r="1278" spans="1:9">
      <c r="A1278" t="s">
        <v>2998</v>
      </c>
      <c r="B1278" t="s">
        <v>2999</v>
      </c>
      <c r="C1278" t="s">
        <v>3000</v>
      </c>
      <c r="D1278" t="s">
        <v>3001</v>
      </c>
      <c r="E1278" t="s">
        <v>3002</v>
      </c>
      <c r="F1278" t="s">
        <v>3003</v>
      </c>
      <c r="G1278" t="s">
        <v>82</v>
      </c>
      <c r="H1278" s="1" t="str">
        <f>"40"</f>
        <v>40</v>
      </c>
      <c r="I1278" s="1" t="str">
        <f>"0"</f>
        <v>0</v>
      </c>
    </row>
    <row r="1279" spans="1:9">
      <c r="A1279" t="s">
        <v>6303</v>
      </c>
      <c r="B1279" t="s">
        <v>6304</v>
      </c>
      <c r="C1279" t="s">
        <v>6305</v>
      </c>
      <c r="D1279" t="s">
        <v>327</v>
      </c>
      <c r="E1279" t="s">
        <v>6306</v>
      </c>
      <c r="F1279" t="s">
        <v>6307</v>
      </c>
      <c r="G1279" t="s">
        <v>3246</v>
      </c>
      <c r="H1279" s="1">
        <v>34</v>
      </c>
      <c r="I1279" s="1" t="str">
        <f>"0"</f>
        <v>0</v>
      </c>
    </row>
    <row r="1280" spans="1:9">
      <c r="A1280" t="s">
        <v>1974</v>
      </c>
      <c r="B1280" t="s">
        <v>1975</v>
      </c>
      <c r="C1280" t="s">
        <v>1976</v>
      </c>
      <c r="D1280" t="s">
        <v>190</v>
      </c>
      <c r="E1280" t="s">
        <v>1977</v>
      </c>
      <c r="F1280" t="s">
        <v>1978</v>
      </c>
      <c r="G1280" t="s">
        <v>89</v>
      </c>
      <c r="H1280" s="1">
        <v>46</v>
      </c>
      <c r="I1280" s="1" t="str">
        <f>"0"</f>
        <v>0</v>
      </c>
    </row>
    <row r="1281" spans="1:9">
      <c r="A1281" t="s">
        <v>4560</v>
      </c>
      <c r="B1281" t="s">
        <v>4561</v>
      </c>
      <c r="C1281" t="s">
        <v>4562</v>
      </c>
      <c r="D1281" t="s">
        <v>116</v>
      </c>
      <c r="E1281" t="s">
        <v>4563</v>
      </c>
      <c r="F1281" t="s">
        <v>4564</v>
      </c>
      <c r="G1281" t="s">
        <v>89</v>
      </c>
      <c r="H1281" s="1">
        <v>39</v>
      </c>
      <c r="I1281" s="1" t="str">
        <f>"0"</f>
        <v>0</v>
      </c>
    </row>
    <row r="1282" spans="1:9">
      <c r="A1282" t="s">
        <v>2946</v>
      </c>
      <c r="B1282" t="s">
        <v>2947</v>
      </c>
      <c r="C1282" t="s">
        <v>2948</v>
      </c>
      <c r="D1282" t="s">
        <v>515</v>
      </c>
      <c r="E1282" t="s">
        <v>2949</v>
      </c>
      <c r="F1282" t="s">
        <v>2950</v>
      </c>
      <c r="G1282" t="s">
        <v>89</v>
      </c>
      <c r="H1282" s="1" t="str">
        <f>"20"</f>
        <v>20</v>
      </c>
      <c r="I1282" s="1" t="str">
        <f>"0"</f>
        <v>0</v>
      </c>
    </row>
    <row r="1283" spans="1:9">
      <c r="A1283" t="s">
        <v>537</v>
      </c>
      <c r="B1283" t="s">
        <v>538</v>
      </c>
      <c r="C1283" t="s">
        <v>539</v>
      </c>
      <c r="D1283" t="s">
        <v>540</v>
      </c>
      <c r="E1283" t="s">
        <v>541</v>
      </c>
      <c r="F1283" t="s">
        <v>542</v>
      </c>
      <c r="G1283" t="s">
        <v>89</v>
      </c>
      <c r="H1283" s="1" t="str">
        <f>"30"</f>
        <v>30</v>
      </c>
      <c r="I1283" s="1" t="str">
        <f>"0"</f>
        <v>0</v>
      </c>
    </row>
    <row r="1284" spans="1:9">
      <c r="A1284" t="s">
        <v>210</v>
      </c>
      <c r="B1284" t="s">
        <v>211</v>
      </c>
      <c r="C1284" t="s">
        <v>212</v>
      </c>
      <c r="D1284" t="s">
        <v>213</v>
      </c>
      <c r="E1284" t="s">
        <v>214</v>
      </c>
      <c r="F1284" t="s">
        <v>215</v>
      </c>
      <c r="G1284" t="s">
        <v>89</v>
      </c>
      <c r="H1284" s="1">
        <v>48</v>
      </c>
      <c r="I1284" s="1" t="str">
        <f>"0"</f>
        <v>0</v>
      </c>
    </row>
    <row r="1285" spans="1:9">
      <c r="A1285" t="s">
        <v>2224</v>
      </c>
      <c r="B1285" t="s">
        <v>2225</v>
      </c>
      <c r="C1285" t="s">
        <v>2226</v>
      </c>
      <c r="D1285" t="s">
        <v>1366</v>
      </c>
      <c r="E1285" t="str">
        <f>"06483"</f>
        <v>06483</v>
      </c>
      <c r="F1285" t="s">
        <v>2227</v>
      </c>
      <c r="G1285" t="s">
        <v>119</v>
      </c>
      <c r="H1285" s="1">
        <v>36</v>
      </c>
      <c r="I1285" s="1" t="str">
        <f>"0"</f>
        <v>0</v>
      </c>
    </row>
    <row r="1286" spans="1:9">
      <c r="A1286" t="s">
        <v>2601</v>
      </c>
      <c r="B1286" t="s">
        <v>2602</v>
      </c>
      <c r="C1286" t="s">
        <v>2603</v>
      </c>
      <c r="D1286" t="s">
        <v>459</v>
      </c>
      <c r="E1286" t="s">
        <v>2604</v>
      </c>
      <c r="F1286" t="s">
        <v>2605</v>
      </c>
      <c r="G1286" t="s">
        <v>2606</v>
      </c>
      <c r="H1286" s="1">
        <v>55</v>
      </c>
      <c r="I1286" s="1" t="str">
        <f>"0"</f>
        <v>0</v>
      </c>
    </row>
    <row r="1287" spans="1:9">
      <c r="A1287" t="s">
        <v>2250</v>
      </c>
      <c r="B1287" t="s">
        <v>2251</v>
      </c>
      <c r="C1287" t="s">
        <v>2252</v>
      </c>
      <c r="D1287" t="s">
        <v>459</v>
      </c>
      <c r="E1287" t="s">
        <v>2253</v>
      </c>
      <c r="F1287" t="s">
        <v>2254</v>
      </c>
      <c r="G1287" t="s">
        <v>21</v>
      </c>
      <c r="H1287" s="1">
        <v>135</v>
      </c>
      <c r="I1287" s="1" t="str">
        <f>"30"</f>
        <v>30</v>
      </c>
    </row>
    <row r="1288" spans="1:9">
      <c r="A1288" t="s">
        <v>1923</v>
      </c>
      <c r="B1288" t="s">
        <v>1924</v>
      </c>
      <c r="C1288" t="s">
        <v>1925</v>
      </c>
      <c r="D1288" t="s">
        <v>459</v>
      </c>
      <c r="E1288" t="s">
        <v>1926</v>
      </c>
      <c r="F1288" t="s">
        <v>1927</v>
      </c>
      <c r="G1288" t="s">
        <v>119</v>
      </c>
      <c r="H1288" s="1">
        <v>45</v>
      </c>
      <c r="I1288" s="1" t="str">
        <f>"0"</f>
        <v>0</v>
      </c>
    </row>
    <row r="1289" spans="1:9">
      <c r="A1289" t="s">
        <v>2263</v>
      </c>
      <c r="B1289" t="s">
        <v>2264</v>
      </c>
      <c r="C1289" t="s">
        <v>2265</v>
      </c>
      <c r="D1289" t="s">
        <v>459</v>
      </c>
      <c r="E1289" t="str">
        <f>"06492"</f>
        <v>06492</v>
      </c>
      <c r="F1289" t="s">
        <v>2266</v>
      </c>
      <c r="G1289" t="s">
        <v>657</v>
      </c>
      <c r="H1289" s="1" t="str">
        <f>"40"</f>
        <v>40</v>
      </c>
      <c r="I1289" s="1" t="str">
        <f>"0"</f>
        <v>0</v>
      </c>
    </row>
    <row r="1290" spans="1:9">
      <c r="A1290" t="s">
        <v>2056</v>
      </c>
      <c r="B1290" t="s">
        <v>2057</v>
      </c>
      <c r="C1290" t="s">
        <v>2058</v>
      </c>
      <c r="D1290" t="s">
        <v>459</v>
      </c>
      <c r="E1290" t="s">
        <v>2059</v>
      </c>
      <c r="F1290" t="s">
        <v>2060</v>
      </c>
      <c r="G1290" t="s">
        <v>173</v>
      </c>
      <c r="H1290" s="1">
        <v>54</v>
      </c>
      <c r="I1290" s="1" t="str">
        <f>"0"</f>
        <v>0</v>
      </c>
    </row>
    <row r="1291" spans="1:9">
      <c r="A1291" t="s">
        <v>2172</v>
      </c>
      <c r="B1291" t="s">
        <v>2173</v>
      </c>
      <c r="C1291" t="s">
        <v>2174</v>
      </c>
      <c r="D1291" t="s">
        <v>459</v>
      </c>
      <c r="E1291" t="str">
        <f>"06492"</f>
        <v>06492</v>
      </c>
      <c r="F1291" t="s">
        <v>2175</v>
      </c>
      <c r="G1291" t="s">
        <v>173</v>
      </c>
      <c r="H1291" s="1" t="str">
        <f>"40"</f>
        <v>40</v>
      </c>
      <c r="I1291" s="1" t="str">
        <f>"0"</f>
        <v>0</v>
      </c>
    </row>
    <row r="1292" spans="1:9">
      <c r="A1292" t="s">
        <v>2061</v>
      </c>
      <c r="B1292" t="s">
        <v>2062</v>
      </c>
      <c r="C1292" t="s">
        <v>2063</v>
      </c>
      <c r="D1292" t="s">
        <v>459</v>
      </c>
      <c r="E1292" t="str">
        <f>"06492"</f>
        <v>06492</v>
      </c>
      <c r="F1292" t="s">
        <v>2064</v>
      </c>
      <c r="G1292" t="s">
        <v>173</v>
      </c>
      <c r="H1292" s="1">
        <v>53</v>
      </c>
      <c r="I1292" s="1" t="str">
        <f>"0"</f>
        <v>0</v>
      </c>
    </row>
    <row r="1293" spans="1:9">
      <c r="A1293" t="s">
        <v>1928</v>
      </c>
      <c r="B1293" t="s">
        <v>1929</v>
      </c>
      <c r="C1293" t="s">
        <v>1930</v>
      </c>
      <c r="D1293" t="s">
        <v>459</v>
      </c>
      <c r="E1293" t="s">
        <v>1931</v>
      </c>
      <c r="F1293" t="s">
        <v>1932</v>
      </c>
      <c r="G1293" t="s">
        <v>82</v>
      </c>
      <c r="H1293" s="1" t="str">
        <f>"40"</f>
        <v>40</v>
      </c>
      <c r="I1293" s="1" t="str">
        <f>"0"</f>
        <v>0</v>
      </c>
    </row>
    <row r="1294" spans="1:9">
      <c r="A1294" t="s">
        <v>2155</v>
      </c>
      <c r="B1294" t="s">
        <v>2156</v>
      </c>
      <c r="C1294" t="s">
        <v>2157</v>
      </c>
      <c r="D1294" t="s">
        <v>459</v>
      </c>
      <c r="E1294" t="str">
        <f>"06492"</f>
        <v>06492</v>
      </c>
      <c r="F1294" t="s">
        <v>2158</v>
      </c>
      <c r="G1294" t="s">
        <v>82</v>
      </c>
      <c r="H1294" s="1">
        <v>108</v>
      </c>
      <c r="I1294" s="1" t="str">
        <f>"0"</f>
        <v>0</v>
      </c>
    </row>
    <row r="1295" spans="1:9">
      <c r="A1295" t="s">
        <v>687</v>
      </c>
      <c r="B1295" t="s">
        <v>688</v>
      </c>
      <c r="C1295" t="s">
        <v>689</v>
      </c>
      <c r="D1295" t="s">
        <v>116</v>
      </c>
      <c r="E1295" t="str">
        <f>"06105"</f>
        <v>06105</v>
      </c>
      <c r="F1295" t="s">
        <v>690</v>
      </c>
      <c r="G1295" t="s">
        <v>691</v>
      </c>
      <c r="H1295" s="1">
        <v>48</v>
      </c>
      <c r="I1295" s="1">
        <v>48</v>
      </c>
    </row>
    <row r="1296" spans="1:9">
      <c r="A1296" t="s">
        <v>3638</v>
      </c>
      <c r="B1296" t="s">
        <v>3639</v>
      </c>
      <c r="C1296" t="s">
        <v>3640</v>
      </c>
      <c r="D1296" t="s">
        <v>3641</v>
      </c>
      <c r="E1296" t="str">
        <f>"06754"</f>
        <v>06754</v>
      </c>
      <c r="F1296" t="s">
        <v>3642</v>
      </c>
      <c r="G1296" t="s">
        <v>21</v>
      </c>
      <c r="H1296" s="1">
        <v>29</v>
      </c>
      <c r="I1296" s="1">
        <v>14</v>
      </c>
    </row>
    <row r="1297" spans="1:9">
      <c r="A1297" t="s">
        <v>1185</v>
      </c>
      <c r="B1297" t="s">
        <v>1186</v>
      </c>
      <c r="C1297" t="s">
        <v>1187</v>
      </c>
      <c r="D1297" t="s">
        <v>12</v>
      </c>
      <c r="E1297" t="str">
        <f>"06702"</f>
        <v>06702</v>
      </c>
      <c r="F1297" t="s">
        <v>1188</v>
      </c>
      <c r="G1297" t="s">
        <v>119</v>
      </c>
      <c r="H1297" s="1">
        <v>224</v>
      </c>
      <c r="I1297" s="1" t="str">
        <f>"0"</f>
        <v>0</v>
      </c>
    </row>
    <row r="1298" spans="1:9">
      <c r="A1298" t="s">
        <v>5363</v>
      </c>
      <c r="B1298" t="s">
        <v>5364</v>
      </c>
      <c r="C1298" t="s">
        <v>5365</v>
      </c>
      <c r="D1298" t="s">
        <v>1541</v>
      </c>
      <c r="E1298" t="s">
        <v>5366</v>
      </c>
      <c r="F1298" t="s">
        <v>5367</v>
      </c>
      <c r="G1298" t="s">
        <v>21</v>
      </c>
      <c r="H1298" s="1">
        <v>112</v>
      </c>
      <c r="I1298" s="1">
        <v>36</v>
      </c>
    </row>
    <row r="1299" spans="1:9">
      <c r="A1299" t="s">
        <v>221</v>
      </c>
      <c r="B1299" t="s">
        <v>222</v>
      </c>
      <c r="C1299" t="s">
        <v>223</v>
      </c>
      <c r="D1299" t="s">
        <v>86</v>
      </c>
      <c r="E1299" t="s">
        <v>224</v>
      </c>
      <c r="F1299" t="s">
        <v>225</v>
      </c>
      <c r="G1299" t="s">
        <v>106</v>
      </c>
      <c r="H1299" s="1">
        <v>55</v>
      </c>
      <c r="I1299" s="1">
        <v>8</v>
      </c>
    </row>
    <row r="1300" spans="1:9">
      <c r="A1300" t="s">
        <v>931</v>
      </c>
      <c r="B1300" t="s">
        <v>932</v>
      </c>
      <c r="C1300" t="s">
        <v>933</v>
      </c>
      <c r="D1300" t="s">
        <v>177</v>
      </c>
      <c r="E1300" t="s">
        <v>934</v>
      </c>
      <c r="F1300" t="s">
        <v>935</v>
      </c>
      <c r="G1300" t="s">
        <v>936</v>
      </c>
      <c r="H1300" s="1">
        <v>37</v>
      </c>
      <c r="I1300" s="1">
        <v>16</v>
      </c>
    </row>
    <row r="1301" spans="1:9">
      <c r="A1301" t="s">
        <v>4279</v>
      </c>
      <c r="B1301" t="s">
        <v>4280</v>
      </c>
      <c r="C1301" t="s">
        <v>4281</v>
      </c>
      <c r="D1301" t="s">
        <v>103</v>
      </c>
      <c r="E1301" t="str">
        <f>"06416"</f>
        <v>06416</v>
      </c>
      <c r="F1301" t="s">
        <v>4282</v>
      </c>
      <c r="G1301" t="s">
        <v>21</v>
      </c>
      <c r="H1301" s="1">
        <v>64</v>
      </c>
      <c r="I1301" s="1">
        <v>34</v>
      </c>
    </row>
    <row r="1302" spans="1:9">
      <c r="A1302" t="s">
        <v>2133</v>
      </c>
      <c r="B1302" t="s">
        <v>2134</v>
      </c>
      <c r="C1302" t="s">
        <v>2135</v>
      </c>
      <c r="D1302" t="s">
        <v>895</v>
      </c>
      <c r="E1302" t="str">
        <f>"06482"</f>
        <v>06482</v>
      </c>
      <c r="F1302" t="s">
        <v>2136</v>
      </c>
      <c r="G1302" t="s">
        <v>220</v>
      </c>
      <c r="H1302" s="1" t="str">
        <f>"70"</f>
        <v>70</v>
      </c>
      <c r="I1302" s="1">
        <v>8</v>
      </c>
    </row>
    <row r="1303" spans="1:9">
      <c r="A1303" t="s">
        <v>572</v>
      </c>
      <c r="B1303" t="s">
        <v>573</v>
      </c>
      <c r="C1303" t="s">
        <v>574</v>
      </c>
      <c r="D1303" t="s">
        <v>134</v>
      </c>
      <c r="E1303" t="s">
        <v>575</v>
      </c>
      <c r="F1303" t="s">
        <v>576</v>
      </c>
      <c r="G1303" t="s">
        <v>82</v>
      </c>
      <c r="H1303" s="1" t="str">
        <f>"60"</f>
        <v>60</v>
      </c>
      <c r="I1303" s="1" t="str">
        <f>"0"</f>
        <v>0</v>
      </c>
    </row>
    <row r="1304" spans="1:9">
      <c r="A1304" t="s">
        <v>1107</v>
      </c>
      <c r="B1304" t="s">
        <v>1108</v>
      </c>
      <c r="C1304" t="s">
        <v>1109</v>
      </c>
      <c r="D1304" t="s">
        <v>134</v>
      </c>
      <c r="E1304" t="s">
        <v>1110</v>
      </c>
      <c r="F1304" t="s">
        <v>1111</v>
      </c>
      <c r="G1304" t="s">
        <v>82</v>
      </c>
      <c r="H1304" s="1">
        <v>59</v>
      </c>
      <c r="I1304" s="1" t="str">
        <f>"0"</f>
        <v>0</v>
      </c>
    </row>
    <row r="1305" spans="1:9">
      <c r="A1305" t="s">
        <v>2448</v>
      </c>
      <c r="B1305" t="s">
        <v>2449</v>
      </c>
      <c r="C1305" t="s">
        <v>2450</v>
      </c>
      <c r="D1305" t="s">
        <v>134</v>
      </c>
      <c r="E1305" t="s">
        <v>2451</v>
      </c>
      <c r="F1305" t="s">
        <v>2452</v>
      </c>
      <c r="G1305" t="s">
        <v>82</v>
      </c>
      <c r="H1305" s="1" t="str">
        <f>"60"</f>
        <v>60</v>
      </c>
      <c r="I1305" s="1" t="str">
        <f>"0"</f>
        <v>0</v>
      </c>
    </row>
    <row r="1306" spans="1:9">
      <c r="A1306" t="s">
        <v>1051</v>
      </c>
      <c r="B1306" t="s">
        <v>1052</v>
      </c>
      <c r="C1306" t="s">
        <v>1053</v>
      </c>
      <c r="D1306" t="s">
        <v>134</v>
      </c>
      <c r="E1306" t="s">
        <v>1054</v>
      </c>
      <c r="F1306" t="s">
        <v>1055</v>
      </c>
      <c r="G1306" t="s">
        <v>89</v>
      </c>
      <c r="H1306" s="1" t="str">
        <f>"30"</f>
        <v>30</v>
      </c>
      <c r="I1306" s="1" t="str">
        <f>"0"</f>
        <v>0</v>
      </c>
    </row>
    <row r="1307" spans="1:9">
      <c r="A1307" t="s">
        <v>5919</v>
      </c>
      <c r="B1307" t="s">
        <v>5920</v>
      </c>
      <c r="C1307" t="s">
        <v>5921</v>
      </c>
      <c r="D1307" t="s">
        <v>134</v>
      </c>
      <c r="E1307" t="s">
        <v>5922</v>
      </c>
      <c r="F1307" t="s">
        <v>5923</v>
      </c>
      <c r="G1307" t="s">
        <v>119</v>
      </c>
      <c r="H1307" s="1" t="str">
        <f>"100"</f>
        <v>100</v>
      </c>
      <c r="I1307" s="1" t="str">
        <f>"0"</f>
        <v>0</v>
      </c>
    </row>
    <row r="1308" spans="1:9">
      <c r="A1308" t="s">
        <v>1557</v>
      </c>
      <c r="B1308" t="s">
        <v>1558</v>
      </c>
      <c r="C1308" t="s">
        <v>1559</v>
      </c>
      <c r="D1308" t="s">
        <v>700</v>
      </c>
      <c r="E1308" t="str">
        <f>"06516"</f>
        <v>06516</v>
      </c>
      <c r="F1308" t="s">
        <v>1560</v>
      </c>
      <c r="G1308" t="s">
        <v>625</v>
      </c>
      <c r="H1308" s="1">
        <v>145</v>
      </c>
      <c r="I1308" s="1">
        <v>32</v>
      </c>
    </row>
    <row r="1309" spans="1:9">
      <c r="A1309" t="s">
        <v>697</v>
      </c>
      <c r="B1309" t="s">
        <v>698</v>
      </c>
      <c r="C1309" t="s">
        <v>699</v>
      </c>
      <c r="D1309" t="s">
        <v>700</v>
      </c>
      <c r="E1309" t="str">
        <f>"06516"</f>
        <v>06516</v>
      </c>
      <c r="F1309" t="s">
        <v>701</v>
      </c>
      <c r="G1309" t="s">
        <v>89</v>
      </c>
      <c r="H1309" s="1" t="str">
        <f>"80"</f>
        <v>80</v>
      </c>
      <c r="I1309" s="1" t="str">
        <f>"0"</f>
        <v>0</v>
      </c>
    </row>
    <row r="1310" spans="1:9">
      <c r="A1310" t="s">
        <v>714</v>
      </c>
      <c r="B1310" t="s">
        <v>715</v>
      </c>
      <c r="C1310" t="s">
        <v>716</v>
      </c>
      <c r="D1310" t="s">
        <v>700</v>
      </c>
      <c r="E1310" t="str">
        <f>"06516"</f>
        <v>06516</v>
      </c>
      <c r="F1310" t="s">
        <v>701</v>
      </c>
      <c r="G1310" t="s">
        <v>148</v>
      </c>
      <c r="H1310" s="1" t="str">
        <f>"80"</f>
        <v>80</v>
      </c>
      <c r="I1310" s="1" t="str">
        <f>"0"</f>
        <v>0</v>
      </c>
    </row>
    <row r="1311" spans="1:9">
      <c r="A1311" t="s">
        <v>1771</v>
      </c>
      <c r="B1311" t="s">
        <v>1772</v>
      </c>
      <c r="C1311" t="s">
        <v>1773</v>
      </c>
      <c r="D1311" t="s">
        <v>134</v>
      </c>
      <c r="E1311" t="str">
        <f>"06117"</f>
        <v>06117</v>
      </c>
      <c r="F1311" t="s">
        <v>1774</v>
      </c>
      <c r="G1311" t="s">
        <v>82</v>
      </c>
      <c r="H1311" s="1" t="str">
        <f>"80"</f>
        <v>80</v>
      </c>
      <c r="I1311" s="1" t="str">
        <f>"0"</f>
        <v>0</v>
      </c>
    </row>
    <row r="1312" spans="1:9">
      <c r="A1312" t="s">
        <v>284</v>
      </c>
      <c r="B1312" t="s">
        <v>285</v>
      </c>
      <c r="C1312" t="s">
        <v>286</v>
      </c>
      <c r="D1312" t="s">
        <v>287</v>
      </c>
      <c r="E1312" t="s">
        <v>288</v>
      </c>
      <c r="F1312" t="s">
        <v>289</v>
      </c>
      <c r="G1312" t="s">
        <v>89</v>
      </c>
      <c r="H1312" s="1">
        <v>36</v>
      </c>
      <c r="I1312" s="1" t="str">
        <f>"0"</f>
        <v>0</v>
      </c>
    </row>
    <row r="1313" spans="1:9">
      <c r="A1313" t="s">
        <v>6673</v>
      </c>
      <c r="B1313" t="s">
        <v>6674</v>
      </c>
      <c r="C1313" t="s">
        <v>6675</v>
      </c>
      <c r="D1313" t="s">
        <v>4916</v>
      </c>
      <c r="E1313" t="s">
        <v>6676</v>
      </c>
      <c r="F1313" t="s">
        <v>6677</v>
      </c>
      <c r="G1313" t="s">
        <v>89</v>
      </c>
      <c r="H1313" s="1">
        <v>12</v>
      </c>
      <c r="I1313" s="1" t="str">
        <f>"0"</f>
        <v>0</v>
      </c>
    </row>
    <row r="1314" spans="1:9">
      <c r="A1314" t="s">
        <v>4669</v>
      </c>
      <c r="B1314" t="s">
        <v>4670</v>
      </c>
      <c r="C1314" t="s">
        <v>4671</v>
      </c>
      <c r="D1314" t="s">
        <v>190</v>
      </c>
      <c r="E1314" t="str">
        <f>"06902"</f>
        <v>06902</v>
      </c>
      <c r="F1314" t="s">
        <v>4665</v>
      </c>
      <c r="G1314" t="s">
        <v>82</v>
      </c>
      <c r="H1314" s="1" t="str">
        <f>"80"</f>
        <v>80</v>
      </c>
      <c r="I1314" s="1" t="str">
        <f>"0"</f>
        <v>0</v>
      </c>
    </row>
    <row r="1315" spans="1:9">
      <c r="A1315" t="s">
        <v>2686</v>
      </c>
      <c r="B1315" t="s">
        <v>2687</v>
      </c>
      <c r="C1315" t="s">
        <v>2688</v>
      </c>
      <c r="D1315" t="s">
        <v>793</v>
      </c>
      <c r="E1315" t="s">
        <v>2689</v>
      </c>
      <c r="F1315" t="s">
        <v>2690</v>
      </c>
      <c r="G1315" t="s">
        <v>119</v>
      </c>
      <c r="H1315" s="1">
        <v>32</v>
      </c>
      <c r="I1315" s="1" t="str">
        <f>"0"</f>
        <v>0</v>
      </c>
    </row>
    <row r="1316" spans="1:9">
      <c r="A1316" t="s">
        <v>6139</v>
      </c>
      <c r="B1316" t="s">
        <v>6140</v>
      </c>
      <c r="C1316" t="s">
        <v>6141</v>
      </c>
      <c r="D1316" t="s">
        <v>510</v>
      </c>
      <c r="E1316" t="s">
        <v>6142</v>
      </c>
      <c r="F1316" t="s">
        <v>6143</v>
      </c>
      <c r="G1316" t="s">
        <v>82</v>
      </c>
      <c r="H1316" s="1">
        <v>44</v>
      </c>
      <c r="I1316" s="1" t="str">
        <f>"0"</f>
        <v>0</v>
      </c>
    </row>
    <row r="1317" spans="1:9">
      <c r="A1317" t="s">
        <v>507</v>
      </c>
      <c r="B1317" t="s">
        <v>508</v>
      </c>
      <c r="C1317" t="s">
        <v>509</v>
      </c>
      <c r="D1317" t="s">
        <v>510</v>
      </c>
      <c r="E1317" t="str">
        <f>"06880"</f>
        <v>06880</v>
      </c>
      <c r="F1317" t="s">
        <v>511</v>
      </c>
      <c r="G1317" t="s">
        <v>160</v>
      </c>
      <c r="H1317" s="1" t="str">
        <f>"80"</f>
        <v>80</v>
      </c>
      <c r="I1317" s="1">
        <v>16</v>
      </c>
    </row>
    <row r="1318" spans="1:9">
      <c r="A1318" t="s">
        <v>1647</v>
      </c>
      <c r="B1318" t="s">
        <v>1648</v>
      </c>
      <c r="C1318" t="s">
        <v>1649</v>
      </c>
      <c r="D1318" t="s">
        <v>201</v>
      </c>
      <c r="E1318" t="s">
        <v>1650</v>
      </c>
      <c r="F1318" t="s">
        <v>1651</v>
      </c>
      <c r="G1318" t="s">
        <v>89</v>
      </c>
      <c r="H1318" s="1">
        <v>32</v>
      </c>
      <c r="I1318" s="1" t="str">
        <f>"0"</f>
        <v>0</v>
      </c>
    </row>
    <row r="1319" spans="1:9">
      <c r="A1319" t="s">
        <v>3040</v>
      </c>
      <c r="B1319" t="s">
        <v>3041</v>
      </c>
      <c r="C1319" t="s">
        <v>3042</v>
      </c>
      <c r="D1319" t="s">
        <v>561</v>
      </c>
      <c r="E1319" t="s">
        <v>3043</v>
      </c>
      <c r="F1319" t="s">
        <v>3044</v>
      </c>
      <c r="G1319" t="s">
        <v>89</v>
      </c>
      <c r="H1319" s="1" t="str">
        <f>"70"</f>
        <v>70</v>
      </c>
      <c r="I1319" s="1" t="str">
        <f>"0"</f>
        <v>0</v>
      </c>
    </row>
    <row r="1320" spans="1:9">
      <c r="A1320" t="s">
        <v>1726</v>
      </c>
      <c r="B1320" t="s">
        <v>1727</v>
      </c>
      <c r="C1320" t="s">
        <v>1728</v>
      </c>
      <c r="D1320" t="s">
        <v>641</v>
      </c>
      <c r="E1320" t="s">
        <v>1729</v>
      </c>
      <c r="F1320" t="s">
        <v>656</v>
      </c>
      <c r="G1320" t="s">
        <v>89</v>
      </c>
      <c r="H1320" s="1">
        <v>77</v>
      </c>
      <c r="I1320" s="1" t="str">
        <f>"0"</f>
        <v>0</v>
      </c>
    </row>
    <row r="1321" spans="1:9">
      <c r="A1321" t="s">
        <v>1298</v>
      </c>
      <c r="B1321" t="s">
        <v>1299</v>
      </c>
      <c r="C1321" t="s">
        <v>1300</v>
      </c>
      <c r="D1321" t="s">
        <v>134</v>
      </c>
      <c r="E1321" t="s">
        <v>1301</v>
      </c>
      <c r="F1321" t="s">
        <v>1302</v>
      </c>
      <c r="G1321" t="s">
        <v>82</v>
      </c>
      <c r="H1321" s="1" t="str">
        <f>"60"</f>
        <v>60</v>
      </c>
      <c r="I1321" s="1" t="str">
        <f>"0"</f>
        <v>0</v>
      </c>
    </row>
    <row r="1322" spans="1:9">
      <c r="A1322" t="s">
        <v>987</v>
      </c>
      <c r="B1322" t="s">
        <v>988</v>
      </c>
      <c r="C1322" t="s">
        <v>989</v>
      </c>
      <c r="D1322" t="s">
        <v>557</v>
      </c>
      <c r="E1322" t="s">
        <v>730</v>
      </c>
      <c r="F1322" t="s">
        <v>990</v>
      </c>
      <c r="G1322" t="s">
        <v>991</v>
      </c>
      <c r="H1322" s="1">
        <v>32</v>
      </c>
      <c r="I1322" s="1">
        <v>32</v>
      </c>
    </row>
    <row r="1323" spans="1:9">
      <c r="A1323" t="s">
        <v>3231</v>
      </c>
      <c r="B1323" t="s">
        <v>3232</v>
      </c>
      <c r="C1323" t="s">
        <v>3233</v>
      </c>
      <c r="D1323" t="s">
        <v>557</v>
      </c>
      <c r="E1323" t="s">
        <v>3234</v>
      </c>
      <c r="F1323" t="s">
        <v>3235</v>
      </c>
      <c r="G1323" t="s">
        <v>82</v>
      </c>
      <c r="H1323" s="1">
        <v>68</v>
      </c>
      <c r="I1323" s="1" t="str">
        <f>"0"</f>
        <v>0</v>
      </c>
    </row>
    <row r="1324" spans="1:9">
      <c r="A1324" t="s">
        <v>4694</v>
      </c>
      <c r="B1324" t="s">
        <v>4695</v>
      </c>
      <c r="C1324" t="s">
        <v>4696</v>
      </c>
      <c r="D1324" t="s">
        <v>557</v>
      </c>
      <c r="E1324" t="s">
        <v>4697</v>
      </c>
      <c r="F1324" t="s">
        <v>731</v>
      </c>
      <c r="G1324" t="s">
        <v>1343</v>
      </c>
      <c r="H1324" s="1" t="str">
        <f>"50"</f>
        <v>50</v>
      </c>
      <c r="I1324" s="1" t="str">
        <f>"0"</f>
        <v>0</v>
      </c>
    </row>
    <row r="1325" spans="1:9">
      <c r="A1325" t="s">
        <v>658</v>
      </c>
      <c r="B1325" t="s">
        <v>659</v>
      </c>
      <c r="C1325" t="s">
        <v>660</v>
      </c>
      <c r="D1325" t="s">
        <v>134</v>
      </c>
      <c r="E1325" t="s">
        <v>661</v>
      </c>
      <c r="F1325" t="s">
        <v>662</v>
      </c>
      <c r="G1325" t="s">
        <v>82</v>
      </c>
      <c r="H1325" s="1">
        <v>61</v>
      </c>
      <c r="I1325" s="1" t="str">
        <f>"0"</f>
        <v>0</v>
      </c>
    </row>
    <row r="1326" spans="1:9">
      <c r="A1326" t="s">
        <v>5745</v>
      </c>
      <c r="B1326" t="s">
        <v>5746</v>
      </c>
      <c r="C1326" t="s">
        <v>5747</v>
      </c>
      <c r="D1326" t="s">
        <v>1329</v>
      </c>
      <c r="E1326" t="s">
        <v>5748</v>
      </c>
      <c r="F1326" t="s">
        <v>5749</v>
      </c>
      <c r="G1326" t="s">
        <v>89</v>
      </c>
      <c r="H1326" s="1">
        <v>16</v>
      </c>
      <c r="I1326" s="1" t="str">
        <f>"0"</f>
        <v>0</v>
      </c>
    </row>
    <row r="1327" spans="1:9">
      <c r="A1327" t="s">
        <v>5009</v>
      </c>
      <c r="B1327" t="s">
        <v>5010</v>
      </c>
      <c r="C1327" t="s">
        <v>5011</v>
      </c>
      <c r="D1327" t="s">
        <v>40</v>
      </c>
      <c r="E1327" t="s">
        <v>5012</v>
      </c>
      <c r="F1327" t="s">
        <v>5013</v>
      </c>
      <c r="G1327" t="s">
        <v>21</v>
      </c>
      <c r="H1327" s="1">
        <v>191</v>
      </c>
      <c r="I1327" s="1">
        <v>64</v>
      </c>
    </row>
    <row r="1328" spans="1:9">
      <c r="A1328" t="s">
        <v>2318</v>
      </c>
      <c r="B1328" t="s">
        <v>2319</v>
      </c>
      <c r="C1328" t="s">
        <v>2320</v>
      </c>
      <c r="D1328" t="s">
        <v>73</v>
      </c>
      <c r="E1328" t="s">
        <v>2321</v>
      </c>
      <c r="F1328" t="s">
        <v>2322</v>
      </c>
      <c r="G1328" t="s">
        <v>89</v>
      </c>
      <c r="H1328" s="1">
        <v>16</v>
      </c>
      <c r="I1328" s="1" t="str">
        <f>"0"</f>
        <v>0</v>
      </c>
    </row>
    <row r="1329" spans="1:9">
      <c r="A1329" t="s">
        <v>90</v>
      </c>
      <c r="B1329" t="s">
        <v>91</v>
      </c>
      <c r="C1329" t="s">
        <v>92</v>
      </c>
      <c r="D1329" t="s">
        <v>93</v>
      </c>
      <c r="E1329" t="str">
        <f>"06279"</f>
        <v>06279</v>
      </c>
      <c r="F1329" t="s">
        <v>94</v>
      </c>
      <c r="G1329" t="s">
        <v>89</v>
      </c>
      <c r="H1329" s="1" t="str">
        <f>"20"</f>
        <v>20</v>
      </c>
      <c r="I1329" s="1" t="str">
        <f>"0"</f>
        <v>0</v>
      </c>
    </row>
    <row r="1330" spans="1:9">
      <c r="A1330" t="s">
        <v>6267</v>
      </c>
      <c r="B1330" t="s">
        <v>6268</v>
      </c>
      <c r="C1330" t="s">
        <v>6269</v>
      </c>
      <c r="D1330" t="s">
        <v>619</v>
      </c>
      <c r="E1330" t="s">
        <v>6270</v>
      </c>
      <c r="F1330" t="s">
        <v>6271</v>
      </c>
      <c r="G1330" t="s">
        <v>502</v>
      </c>
      <c r="H1330" s="1">
        <v>27</v>
      </c>
      <c r="I1330" s="1" t="str">
        <f>"0"</f>
        <v>0</v>
      </c>
    </row>
    <row r="1331" spans="1:9">
      <c r="A1331" t="s">
        <v>2276</v>
      </c>
      <c r="B1331" t="s">
        <v>2277</v>
      </c>
      <c r="C1331" t="s">
        <v>1392</v>
      </c>
      <c r="D1331" t="s">
        <v>1124</v>
      </c>
      <c r="E1331" t="s">
        <v>1393</v>
      </c>
      <c r="F1331" t="s">
        <v>1391</v>
      </c>
      <c r="G1331" t="s">
        <v>49</v>
      </c>
      <c r="H1331" s="1" t="str">
        <f>"80"</f>
        <v>80</v>
      </c>
      <c r="I1331" s="1">
        <v>16</v>
      </c>
    </row>
    <row r="1332" spans="1:9">
      <c r="A1332" t="s">
        <v>4740</v>
      </c>
      <c r="B1332" t="s">
        <v>4741</v>
      </c>
      <c r="C1332" t="s">
        <v>4742</v>
      </c>
      <c r="D1332" t="s">
        <v>1877</v>
      </c>
      <c r="E1332" t="s">
        <v>4743</v>
      </c>
      <c r="F1332" t="s">
        <v>4744</v>
      </c>
      <c r="G1332" t="s">
        <v>560</v>
      </c>
      <c r="H1332" s="1" t="str">
        <f>"40"</f>
        <v>40</v>
      </c>
      <c r="I1332" s="1" t="str">
        <f>"40"</f>
        <v>40</v>
      </c>
    </row>
    <row r="1333" spans="1:9">
      <c r="A1333" t="s">
        <v>6602</v>
      </c>
      <c r="B1333" t="s">
        <v>6603</v>
      </c>
      <c r="C1333" t="s">
        <v>3761</v>
      </c>
      <c r="D1333" t="s">
        <v>1877</v>
      </c>
      <c r="E1333" t="str">
        <f>"06226"</f>
        <v>06226</v>
      </c>
      <c r="F1333" t="s">
        <v>3763</v>
      </c>
      <c r="G1333" t="s">
        <v>21</v>
      </c>
      <c r="H1333" s="1">
        <v>114</v>
      </c>
      <c r="I1333" s="1">
        <v>16</v>
      </c>
    </row>
    <row r="1334" spans="1:9">
      <c r="A1334" t="s">
        <v>3759</v>
      </c>
      <c r="B1334" t="s">
        <v>3760</v>
      </c>
      <c r="C1334" t="s">
        <v>3761</v>
      </c>
      <c r="D1334" t="s">
        <v>1877</v>
      </c>
      <c r="E1334" t="s">
        <v>3762</v>
      </c>
      <c r="F1334" t="s">
        <v>3763</v>
      </c>
      <c r="G1334" t="s">
        <v>3764</v>
      </c>
      <c r="H1334" s="1">
        <v>105</v>
      </c>
      <c r="I1334" s="1">
        <v>8</v>
      </c>
    </row>
    <row r="1335" spans="1:9">
      <c r="A1335" t="s">
        <v>3410</v>
      </c>
      <c r="B1335" t="s">
        <v>3411</v>
      </c>
      <c r="C1335" t="s">
        <v>3412</v>
      </c>
      <c r="D1335" t="s">
        <v>86</v>
      </c>
      <c r="E1335" t="str">
        <f>"06040"</f>
        <v>06040</v>
      </c>
      <c r="F1335" t="s">
        <v>3413</v>
      </c>
      <c r="G1335" t="s">
        <v>21</v>
      </c>
      <c r="H1335" s="1">
        <v>165</v>
      </c>
      <c r="I1335" s="1">
        <v>47</v>
      </c>
    </row>
    <row r="1336" spans="1:9">
      <c r="A1336" t="s">
        <v>400</v>
      </c>
      <c r="B1336" t="s">
        <v>401</v>
      </c>
      <c r="C1336" t="s">
        <v>402</v>
      </c>
      <c r="D1336" t="s">
        <v>50</v>
      </c>
      <c r="E1336" t="s">
        <v>403</v>
      </c>
      <c r="F1336" t="s">
        <v>404</v>
      </c>
      <c r="G1336" t="s">
        <v>21</v>
      </c>
      <c r="H1336" s="1">
        <v>203</v>
      </c>
      <c r="I1336" s="1">
        <v>28</v>
      </c>
    </row>
    <row r="1337" spans="1:9">
      <c r="A1337" t="s">
        <v>3218</v>
      </c>
      <c r="B1337" t="s">
        <v>3219</v>
      </c>
      <c r="C1337" t="s">
        <v>3220</v>
      </c>
      <c r="D1337" t="s">
        <v>50</v>
      </c>
      <c r="E1337" t="s">
        <v>3221</v>
      </c>
      <c r="F1337" t="s">
        <v>3222</v>
      </c>
      <c r="G1337" t="s">
        <v>21</v>
      </c>
      <c r="H1337" s="1">
        <v>76</v>
      </c>
      <c r="I1337" s="1">
        <v>23</v>
      </c>
    </row>
    <row r="1338" spans="1:9">
      <c r="A1338" t="s">
        <v>3953</v>
      </c>
      <c r="B1338" t="s">
        <v>3954</v>
      </c>
      <c r="C1338" t="s">
        <v>3955</v>
      </c>
      <c r="D1338" t="s">
        <v>3434</v>
      </c>
      <c r="E1338" t="s">
        <v>3956</v>
      </c>
      <c r="F1338" t="s">
        <v>3957</v>
      </c>
      <c r="G1338" t="s">
        <v>82</v>
      </c>
      <c r="H1338" s="1">
        <v>74</v>
      </c>
      <c r="I1338" s="1" t="str">
        <f>"0"</f>
        <v>0</v>
      </c>
    </row>
    <row r="1339" spans="1:9">
      <c r="A1339" t="s">
        <v>3431</v>
      </c>
      <c r="B1339" t="s">
        <v>3432</v>
      </c>
      <c r="C1339" t="s">
        <v>3433</v>
      </c>
      <c r="D1339" t="s">
        <v>3434</v>
      </c>
      <c r="E1339" t="str">
        <f>"06098"</f>
        <v>06098</v>
      </c>
      <c r="F1339" t="s">
        <v>3435</v>
      </c>
      <c r="G1339" t="s">
        <v>21</v>
      </c>
      <c r="H1339" s="1">
        <v>112</v>
      </c>
      <c r="I1339" s="1">
        <v>32</v>
      </c>
    </row>
    <row r="1340" spans="1:9">
      <c r="A1340" t="s">
        <v>3494</v>
      </c>
      <c r="B1340" t="s">
        <v>3495</v>
      </c>
      <c r="C1340" t="s">
        <v>3496</v>
      </c>
      <c r="D1340" t="s">
        <v>908</v>
      </c>
      <c r="E1340" t="s">
        <v>3497</v>
      </c>
      <c r="F1340" t="s">
        <v>3498</v>
      </c>
      <c r="G1340" t="s">
        <v>21</v>
      </c>
      <c r="H1340" s="1">
        <v>75</v>
      </c>
      <c r="I1340" s="1">
        <v>28</v>
      </c>
    </row>
    <row r="1341" spans="1:9">
      <c r="A1341" t="s">
        <v>2344</v>
      </c>
      <c r="B1341" t="s">
        <v>2345</v>
      </c>
      <c r="C1341" t="s">
        <v>2346</v>
      </c>
      <c r="D1341" t="s">
        <v>116</v>
      </c>
      <c r="E1341" t="str">
        <f>"06120"</f>
        <v>06120</v>
      </c>
      <c r="F1341" t="s">
        <v>2347</v>
      </c>
      <c r="G1341" t="s">
        <v>2348</v>
      </c>
      <c r="H1341" s="1">
        <v>256</v>
      </c>
      <c r="I1341" s="1" t="str">
        <f>"80"</f>
        <v>80</v>
      </c>
    </row>
    <row r="1342" spans="1:9">
      <c r="A1342" t="s">
        <v>3623</v>
      </c>
      <c r="B1342" t="s">
        <v>3624</v>
      </c>
      <c r="C1342" t="s">
        <v>3625</v>
      </c>
      <c r="D1342" t="s">
        <v>979</v>
      </c>
      <c r="E1342" t="s">
        <v>3626</v>
      </c>
      <c r="F1342" t="s">
        <v>3627</v>
      </c>
      <c r="G1342" t="s">
        <v>21</v>
      </c>
      <c r="H1342" s="1">
        <v>72</v>
      </c>
      <c r="I1342" s="1">
        <v>32</v>
      </c>
    </row>
    <row r="1343" spans="1:9">
      <c r="A1343" t="s">
        <v>1849</v>
      </c>
      <c r="B1343" t="s">
        <v>1850</v>
      </c>
      <c r="C1343" t="s">
        <v>1851</v>
      </c>
      <c r="D1343" t="s">
        <v>546</v>
      </c>
      <c r="E1343" t="s">
        <v>1852</v>
      </c>
      <c r="F1343" t="s">
        <v>1853</v>
      </c>
      <c r="G1343" t="s">
        <v>197</v>
      </c>
      <c r="H1343" s="1">
        <v>64</v>
      </c>
      <c r="I1343" s="1">
        <v>29</v>
      </c>
    </row>
    <row r="1344" spans="1:9">
      <c r="A1344" t="s">
        <v>4545</v>
      </c>
      <c r="B1344" t="s">
        <v>4546</v>
      </c>
      <c r="C1344" t="s">
        <v>4547</v>
      </c>
      <c r="D1344" t="s">
        <v>207</v>
      </c>
      <c r="E1344" t="s">
        <v>4548</v>
      </c>
      <c r="F1344" t="s">
        <v>4549</v>
      </c>
      <c r="G1344" t="s">
        <v>82</v>
      </c>
      <c r="H1344" s="1" t="str">
        <f>"80"</f>
        <v>80</v>
      </c>
      <c r="I1344" s="1" t="str">
        <f>"0"</f>
        <v>0</v>
      </c>
    </row>
    <row r="1345" spans="1:9">
      <c r="A1345" t="s">
        <v>4550</v>
      </c>
      <c r="B1345" t="s">
        <v>4551</v>
      </c>
      <c r="C1345" t="s">
        <v>4552</v>
      </c>
      <c r="D1345" t="s">
        <v>207</v>
      </c>
      <c r="E1345" t="s">
        <v>4553</v>
      </c>
      <c r="F1345" t="s">
        <v>4554</v>
      </c>
      <c r="G1345" t="s">
        <v>82</v>
      </c>
      <c r="H1345" s="1" t="str">
        <f>"80"</f>
        <v>80</v>
      </c>
      <c r="I1345" s="1" t="str">
        <f>"0"</f>
        <v>0</v>
      </c>
    </row>
    <row r="1346" spans="1:9">
      <c r="A1346" t="s">
        <v>4555</v>
      </c>
      <c r="B1346" t="s">
        <v>4556</v>
      </c>
      <c r="C1346" t="s">
        <v>4557</v>
      </c>
      <c r="D1346" t="s">
        <v>207</v>
      </c>
      <c r="E1346" t="s">
        <v>4558</v>
      </c>
      <c r="F1346" t="s">
        <v>4559</v>
      </c>
      <c r="G1346" t="s">
        <v>82</v>
      </c>
      <c r="H1346" s="1" t="str">
        <f>"80"</f>
        <v>80</v>
      </c>
      <c r="I1346" s="1" t="str">
        <f>"0"</f>
        <v>0</v>
      </c>
    </row>
    <row r="1347" spans="1:9">
      <c r="A1347" t="s">
        <v>4541</v>
      </c>
      <c r="B1347" t="s">
        <v>4542</v>
      </c>
      <c r="C1347" t="s">
        <v>4543</v>
      </c>
      <c r="D1347" t="s">
        <v>207</v>
      </c>
      <c r="E1347" t="str">
        <f>"06460"</f>
        <v>06460</v>
      </c>
      <c r="F1347" t="s">
        <v>4544</v>
      </c>
      <c r="G1347" t="s">
        <v>82</v>
      </c>
      <c r="H1347" s="1">
        <v>91</v>
      </c>
      <c r="I1347" s="1" t="str">
        <f>"0"</f>
        <v>0</v>
      </c>
    </row>
    <row r="1348" spans="1:9">
      <c r="A1348" t="s">
        <v>1610</v>
      </c>
      <c r="B1348" t="s">
        <v>1611</v>
      </c>
      <c r="C1348" t="s">
        <v>1612</v>
      </c>
      <c r="D1348" t="s">
        <v>207</v>
      </c>
      <c r="E1348" t="str">
        <f>"06460"</f>
        <v>06460</v>
      </c>
      <c r="F1348" t="s">
        <v>1613</v>
      </c>
      <c r="G1348" t="s">
        <v>314</v>
      </c>
      <c r="H1348" s="1">
        <v>121</v>
      </c>
      <c r="I1348" s="1" t="str">
        <f>"0"</f>
        <v>0</v>
      </c>
    </row>
    <row r="1349" spans="1:9">
      <c r="A1349" t="s">
        <v>6280</v>
      </c>
      <c r="B1349" t="s">
        <v>6281</v>
      </c>
      <c r="C1349" t="s">
        <v>6282</v>
      </c>
      <c r="D1349" t="s">
        <v>207</v>
      </c>
      <c r="E1349" t="s">
        <v>6283</v>
      </c>
      <c r="F1349" t="s">
        <v>6284</v>
      </c>
      <c r="G1349" t="s">
        <v>82</v>
      </c>
      <c r="H1349" s="1">
        <v>75</v>
      </c>
      <c r="I1349" s="1" t="str">
        <f>"0"</f>
        <v>0</v>
      </c>
    </row>
    <row r="1350" spans="1:9">
      <c r="A1350" t="s">
        <v>1338</v>
      </c>
      <c r="B1350" t="s">
        <v>1339</v>
      </c>
      <c r="C1350" t="s">
        <v>1340</v>
      </c>
      <c r="D1350" t="s">
        <v>207</v>
      </c>
      <c r="E1350" t="s">
        <v>1341</v>
      </c>
      <c r="F1350" t="s">
        <v>1342</v>
      </c>
      <c r="G1350" t="s">
        <v>1343</v>
      </c>
      <c r="H1350" s="1">
        <v>96</v>
      </c>
      <c r="I1350" s="1" t="str">
        <f>"0"</f>
        <v>0</v>
      </c>
    </row>
    <row r="1351" spans="1:9">
      <c r="A1351" t="s">
        <v>2699</v>
      </c>
      <c r="B1351" t="s">
        <v>2700</v>
      </c>
      <c r="C1351" t="s">
        <v>2701</v>
      </c>
      <c r="D1351" t="s">
        <v>207</v>
      </c>
      <c r="E1351" t="s">
        <v>2702</v>
      </c>
      <c r="F1351" t="s">
        <v>2703</v>
      </c>
      <c r="G1351" t="s">
        <v>1343</v>
      </c>
      <c r="H1351" s="1">
        <v>94</v>
      </c>
      <c r="I1351" s="1" t="str">
        <f>"0"</f>
        <v>0</v>
      </c>
    </row>
    <row r="1352" spans="1:9">
      <c r="A1352" t="s">
        <v>6276</v>
      </c>
      <c r="B1352" t="s">
        <v>6277</v>
      </c>
      <c r="C1352" t="s">
        <v>6278</v>
      </c>
      <c r="D1352" t="s">
        <v>207</v>
      </c>
      <c r="E1352" t="str">
        <f>"06460"</f>
        <v>06460</v>
      </c>
      <c r="F1352" t="s">
        <v>6279</v>
      </c>
      <c r="G1352" t="s">
        <v>82</v>
      </c>
      <c r="H1352" s="1">
        <v>73</v>
      </c>
      <c r="I1352" s="1" t="str">
        <f>"0"</f>
        <v>0</v>
      </c>
    </row>
    <row r="1353" spans="1:9">
      <c r="A1353" t="s">
        <v>937</v>
      </c>
      <c r="B1353" t="s">
        <v>938</v>
      </c>
      <c r="C1353" t="s">
        <v>939</v>
      </c>
      <c r="D1353" t="s">
        <v>940</v>
      </c>
      <c r="E1353" t="s">
        <v>941</v>
      </c>
      <c r="F1353" t="s">
        <v>942</v>
      </c>
      <c r="G1353" t="s">
        <v>154</v>
      </c>
      <c r="H1353" s="1">
        <v>59</v>
      </c>
      <c r="I1353" s="1" t="str">
        <f>"0"</f>
        <v>0</v>
      </c>
    </row>
    <row r="1354" spans="1:9">
      <c r="A1354" t="s">
        <v>4033</v>
      </c>
      <c r="B1354" t="s">
        <v>4034</v>
      </c>
      <c r="C1354" t="s">
        <v>4035</v>
      </c>
      <c r="D1354" t="s">
        <v>1335</v>
      </c>
      <c r="E1354" t="s">
        <v>4036</v>
      </c>
      <c r="F1354" t="s">
        <v>4037</v>
      </c>
      <c r="G1354" t="s">
        <v>21</v>
      </c>
      <c r="H1354" s="1">
        <v>72</v>
      </c>
      <c r="I1354" s="1">
        <v>24</v>
      </c>
    </row>
    <row r="1355" spans="1:9">
      <c r="A1355" t="s">
        <v>1775</v>
      </c>
      <c r="B1355" t="s">
        <v>1776</v>
      </c>
      <c r="C1355" t="s">
        <v>1777</v>
      </c>
      <c r="D1355" t="s">
        <v>201</v>
      </c>
      <c r="E1355" t="s">
        <v>1778</v>
      </c>
      <c r="F1355" t="s">
        <v>1779</v>
      </c>
      <c r="G1355" t="s">
        <v>197</v>
      </c>
      <c r="H1355" s="1">
        <v>108</v>
      </c>
      <c r="I1355" s="1" t="str">
        <f>"60"</f>
        <v>60</v>
      </c>
    </row>
    <row r="1356" spans="1:9">
      <c r="A1356" t="s">
        <v>5440</v>
      </c>
      <c r="B1356" t="s">
        <v>5441</v>
      </c>
      <c r="C1356" t="s">
        <v>5442</v>
      </c>
      <c r="D1356" t="s">
        <v>201</v>
      </c>
      <c r="E1356" t="s">
        <v>5443</v>
      </c>
      <c r="F1356" t="s">
        <v>5444</v>
      </c>
      <c r="G1356" t="s">
        <v>197</v>
      </c>
      <c r="H1356" s="1">
        <v>35</v>
      </c>
      <c r="I1356" s="1">
        <v>23</v>
      </c>
    </row>
    <row r="1357" spans="1:9">
      <c r="A1357" t="s">
        <v>6644</v>
      </c>
      <c r="B1357" t="s">
        <v>6645</v>
      </c>
      <c r="C1357" t="s">
        <v>6646</v>
      </c>
      <c r="D1357" t="s">
        <v>201</v>
      </c>
      <c r="E1357" t="s">
        <v>6647</v>
      </c>
      <c r="F1357" t="s">
        <v>6648</v>
      </c>
      <c r="G1357" t="s">
        <v>560</v>
      </c>
      <c r="H1357" s="1" t="str">
        <f>"10"</f>
        <v>10</v>
      </c>
      <c r="I1357" s="1" t="str">
        <f>"10"</f>
        <v>10</v>
      </c>
    </row>
    <row r="1358" spans="1:9">
      <c r="A1358" t="s">
        <v>5286</v>
      </c>
      <c r="B1358" t="s">
        <v>5287</v>
      </c>
      <c r="C1358" t="s">
        <v>5288</v>
      </c>
      <c r="D1358" t="s">
        <v>12</v>
      </c>
      <c r="E1358" t="s">
        <v>5289</v>
      </c>
      <c r="F1358" t="s">
        <v>3245</v>
      </c>
      <c r="G1358" t="s">
        <v>82</v>
      </c>
      <c r="H1358" s="1" t="str">
        <f>"20"</f>
        <v>20</v>
      </c>
      <c r="I1358" s="1" t="str">
        <f>"0"</f>
        <v>0</v>
      </c>
    </row>
    <row r="1359" spans="1:9">
      <c r="A1359" t="s">
        <v>1378</v>
      </c>
      <c r="B1359" t="s">
        <v>1379</v>
      </c>
      <c r="C1359" t="s">
        <v>1380</v>
      </c>
      <c r="D1359" t="s">
        <v>54</v>
      </c>
      <c r="E1359" t="str">
        <f>"06033"</f>
        <v>06033</v>
      </c>
      <c r="F1359" t="s">
        <v>1381</v>
      </c>
      <c r="G1359" t="s">
        <v>82</v>
      </c>
      <c r="H1359" s="1" t="str">
        <f>"70"</f>
        <v>70</v>
      </c>
      <c r="I1359" s="1" t="str">
        <f>"0"</f>
        <v>0</v>
      </c>
    </row>
    <row r="1360" spans="1:9">
      <c r="A1360" t="s">
        <v>467</v>
      </c>
      <c r="B1360" t="s">
        <v>468</v>
      </c>
      <c r="C1360" t="s">
        <v>469</v>
      </c>
      <c r="D1360" t="s">
        <v>54</v>
      </c>
      <c r="E1360" t="s">
        <v>470</v>
      </c>
      <c r="F1360" t="s">
        <v>471</v>
      </c>
      <c r="G1360" t="s">
        <v>472</v>
      </c>
      <c r="H1360" s="1" t="str">
        <f>"50"</f>
        <v>50</v>
      </c>
      <c r="I1360" s="1" t="str">
        <f>"0"</f>
        <v>0</v>
      </c>
    </row>
    <row r="1361" spans="1:9">
      <c r="A1361" t="s">
        <v>2838</v>
      </c>
      <c r="B1361" t="s">
        <v>2839</v>
      </c>
      <c r="C1361" t="s">
        <v>2840</v>
      </c>
      <c r="D1361" t="s">
        <v>250</v>
      </c>
      <c r="E1361" t="s">
        <v>2841</v>
      </c>
      <c r="F1361" t="s">
        <v>2842</v>
      </c>
      <c r="G1361" t="s">
        <v>82</v>
      </c>
      <c r="H1361" s="1" t="str">
        <f>"60"</f>
        <v>60</v>
      </c>
      <c r="I1361" s="1" t="str">
        <f>"0"</f>
        <v>0</v>
      </c>
    </row>
    <row r="1362" spans="1:9">
      <c r="A1362" t="s">
        <v>1950</v>
      </c>
      <c r="B1362" t="s">
        <v>1951</v>
      </c>
      <c r="C1362" t="s">
        <v>1952</v>
      </c>
      <c r="D1362" t="s">
        <v>164</v>
      </c>
      <c r="E1362" t="str">
        <f>"06468"</f>
        <v>06468</v>
      </c>
      <c r="F1362" t="s">
        <v>1953</v>
      </c>
      <c r="G1362" t="s">
        <v>1343</v>
      </c>
      <c r="H1362" s="1" t="str">
        <f>"60"</f>
        <v>60</v>
      </c>
      <c r="I1362" s="1" t="str">
        <f>"0"</f>
        <v>0</v>
      </c>
    </row>
    <row r="1363" spans="1:9">
      <c r="A1363" t="s">
        <v>6056</v>
      </c>
      <c r="B1363" t="s">
        <v>6057</v>
      </c>
      <c r="C1363" t="s">
        <v>6058</v>
      </c>
      <c r="D1363" t="s">
        <v>116</v>
      </c>
      <c r="E1363" t="s">
        <v>6059</v>
      </c>
      <c r="F1363" t="s">
        <v>6060</v>
      </c>
      <c r="G1363" t="s">
        <v>119</v>
      </c>
      <c r="H1363" s="1">
        <v>97</v>
      </c>
      <c r="I1363" s="1" t="str">
        <f>"0"</f>
        <v>0</v>
      </c>
    </row>
    <row r="1364" spans="1:9">
      <c r="A1364" t="s">
        <v>3499</v>
      </c>
      <c r="B1364" t="s">
        <v>3500</v>
      </c>
      <c r="C1364" t="s">
        <v>3501</v>
      </c>
      <c r="D1364" t="s">
        <v>684</v>
      </c>
      <c r="E1364" t="str">
        <f>"06118"</f>
        <v>06118</v>
      </c>
      <c r="F1364" t="s">
        <v>3502</v>
      </c>
      <c r="G1364" t="s">
        <v>1081</v>
      </c>
      <c r="H1364" s="1">
        <v>84</v>
      </c>
      <c r="I1364" s="1">
        <v>16</v>
      </c>
    </row>
    <row r="1365" spans="1:9">
      <c r="A1365" t="s">
        <v>5481</v>
      </c>
      <c r="B1365" t="s">
        <v>5482</v>
      </c>
      <c r="C1365" t="s">
        <v>5483</v>
      </c>
      <c r="D1365" t="s">
        <v>327</v>
      </c>
      <c r="E1365" t="s">
        <v>5484</v>
      </c>
      <c r="F1365" t="s">
        <v>1192</v>
      </c>
      <c r="G1365" t="s">
        <v>827</v>
      </c>
      <c r="H1365" s="1" t="str">
        <f>"40"</f>
        <v>40</v>
      </c>
      <c r="I1365" s="1" t="str">
        <f>"0"</f>
        <v>0</v>
      </c>
    </row>
    <row r="1366" spans="1:9">
      <c r="A1366" t="s">
        <v>5477</v>
      </c>
      <c r="B1366" t="s">
        <v>5478</v>
      </c>
      <c r="C1366" t="s">
        <v>5479</v>
      </c>
      <c r="D1366" t="s">
        <v>327</v>
      </c>
      <c r="E1366" t="s">
        <v>5480</v>
      </c>
      <c r="F1366" t="s">
        <v>1192</v>
      </c>
      <c r="G1366" t="s">
        <v>827</v>
      </c>
      <c r="H1366" s="1" t="str">
        <f>"40"</f>
        <v>40</v>
      </c>
      <c r="I1366" s="1" t="str">
        <f>"0"</f>
        <v>0</v>
      </c>
    </row>
    <row r="1367" spans="1:9">
      <c r="A1367" t="s">
        <v>5473</v>
      </c>
      <c r="B1367" t="s">
        <v>5474</v>
      </c>
      <c r="C1367" t="s">
        <v>5475</v>
      </c>
      <c r="D1367" t="s">
        <v>327</v>
      </c>
      <c r="E1367" t="s">
        <v>5476</v>
      </c>
      <c r="F1367" t="s">
        <v>1192</v>
      </c>
      <c r="G1367" t="s">
        <v>82</v>
      </c>
      <c r="H1367" s="1" t="str">
        <f>"40"</f>
        <v>40</v>
      </c>
      <c r="I1367" s="1" t="str">
        <f>"0"</f>
        <v>0</v>
      </c>
    </row>
    <row r="1368" spans="1:9">
      <c r="A1368" t="s">
        <v>113</v>
      </c>
      <c r="B1368" t="s">
        <v>114</v>
      </c>
      <c r="C1368" t="s">
        <v>115</v>
      </c>
      <c r="D1368" t="s">
        <v>116</v>
      </c>
      <c r="E1368" t="s">
        <v>117</v>
      </c>
      <c r="F1368" t="s">
        <v>118</v>
      </c>
      <c r="G1368" t="s">
        <v>119</v>
      </c>
      <c r="H1368" s="1" t="str">
        <f>"80"</f>
        <v>80</v>
      </c>
      <c r="I1368" s="1" t="str">
        <f>"0"</f>
        <v>0</v>
      </c>
    </row>
    <row r="1369" spans="1:9">
      <c r="A1369" t="s">
        <v>6071</v>
      </c>
      <c r="B1369" t="s">
        <v>6072</v>
      </c>
      <c r="C1369" t="s">
        <v>6073</v>
      </c>
      <c r="D1369" t="s">
        <v>116</v>
      </c>
      <c r="E1369" t="s">
        <v>6074</v>
      </c>
      <c r="F1369" t="s">
        <v>6075</v>
      </c>
      <c r="G1369" t="s">
        <v>119</v>
      </c>
      <c r="H1369" s="1">
        <v>38</v>
      </c>
      <c r="I1369" s="1" t="str">
        <f>"0"</f>
        <v>0</v>
      </c>
    </row>
    <row r="1370" spans="1:9">
      <c r="A1370" t="s">
        <v>1715</v>
      </c>
      <c r="B1370" t="s">
        <v>1716</v>
      </c>
      <c r="C1370" t="s">
        <v>1717</v>
      </c>
      <c r="D1370" t="s">
        <v>213</v>
      </c>
      <c r="E1370" t="s">
        <v>1718</v>
      </c>
      <c r="F1370" t="s">
        <v>1719</v>
      </c>
      <c r="G1370" t="s">
        <v>15</v>
      </c>
      <c r="H1370" s="1" t="str">
        <f>"200"</f>
        <v>200</v>
      </c>
      <c r="I1370" s="1">
        <v>16</v>
      </c>
    </row>
    <row r="1371" spans="1:9">
      <c r="A1371" t="s">
        <v>4100</v>
      </c>
      <c r="B1371" t="s">
        <v>4101</v>
      </c>
      <c r="C1371" t="s">
        <v>4102</v>
      </c>
      <c r="D1371" t="s">
        <v>878</v>
      </c>
      <c r="E1371" t="s">
        <v>4103</v>
      </c>
      <c r="F1371" t="s">
        <v>4104</v>
      </c>
      <c r="G1371" t="s">
        <v>82</v>
      </c>
      <c r="H1371" s="1">
        <v>75</v>
      </c>
      <c r="I1371" s="1" t="str">
        <f>"0"</f>
        <v>0</v>
      </c>
    </row>
    <row r="1372" spans="1:9">
      <c r="A1372" t="s">
        <v>3140</v>
      </c>
      <c r="B1372" t="s">
        <v>3141</v>
      </c>
      <c r="C1372" t="s">
        <v>3142</v>
      </c>
      <c r="D1372" t="s">
        <v>684</v>
      </c>
      <c r="E1372" t="s">
        <v>3143</v>
      </c>
      <c r="F1372" t="s">
        <v>3144</v>
      </c>
      <c r="G1372" t="s">
        <v>502</v>
      </c>
      <c r="H1372" s="1">
        <v>29</v>
      </c>
      <c r="I1372" s="1" t="str">
        <f>"0"</f>
        <v>0</v>
      </c>
    </row>
    <row r="1373" spans="1:9">
      <c r="A1373" t="s">
        <v>3389</v>
      </c>
      <c r="B1373" t="s">
        <v>3390</v>
      </c>
      <c r="C1373" t="s">
        <v>3391</v>
      </c>
      <c r="D1373" t="s">
        <v>54</v>
      </c>
      <c r="E1373" t="str">
        <f>"06033"</f>
        <v>06033</v>
      </c>
      <c r="F1373" t="s">
        <v>3392</v>
      </c>
      <c r="G1373" t="s">
        <v>3393</v>
      </c>
      <c r="H1373" s="1" t="str">
        <f>"90"</f>
        <v>90</v>
      </c>
      <c r="I1373" s="1" t="str">
        <f>"0"</f>
        <v>0</v>
      </c>
    </row>
    <row r="1374" spans="1:9">
      <c r="A1374" t="s">
        <v>1322</v>
      </c>
      <c r="B1374" t="s">
        <v>1323</v>
      </c>
      <c r="C1374" t="s">
        <v>1324</v>
      </c>
      <c r="D1374" t="s">
        <v>54</v>
      </c>
      <c r="E1374" t="str">
        <f>"06033"</f>
        <v>06033</v>
      </c>
      <c r="F1374" t="s">
        <v>1325</v>
      </c>
      <c r="G1374" t="s">
        <v>82</v>
      </c>
      <c r="H1374" s="1" t="str">
        <f>"50"</f>
        <v>50</v>
      </c>
      <c r="I1374" s="1" t="str">
        <f>"0"</f>
        <v>0</v>
      </c>
    </row>
    <row r="1375" spans="1:9">
      <c r="A1375" t="s">
        <v>1382</v>
      </c>
      <c r="B1375" t="s">
        <v>1383</v>
      </c>
      <c r="C1375" t="s">
        <v>1384</v>
      </c>
      <c r="D1375" t="s">
        <v>1385</v>
      </c>
      <c r="E1375" t="s">
        <v>1386</v>
      </c>
      <c r="F1375" t="s">
        <v>1387</v>
      </c>
      <c r="G1375" t="s">
        <v>82</v>
      </c>
      <c r="H1375" s="1" t="str">
        <f>"50"</f>
        <v>50</v>
      </c>
      <c r="I1375" s="1" t="str">
        <f>"0"</f>
        <v>0</v>
      </c>
    </row>
    <row r="1376" spans="1:9">
      <c r="A1376" t="s">
        <v>3075</v>
      </c>
      <c r="B1376" t="s">
        <v>3076</v>
      </c>
      <c r="C1376" t="s">
        <v>3077</v>
      </c>
      <c r="D1376" t="s">
        <v>684</v>
      </c>
      <c r="E1376" t="str">
        <f>"06108"</f>
        <v>06108</v>
      </c>
      <c r="F1376" t="s">
        <v>3078</v>
      </c>
      <c r="G1376" t="s">
        <v>119</v>
      </c>
      <c r="H1376" s="1" t="str">
        <f>"60"</f>
        <v>60</v>
      </c>
      <c r="I1376" s="1" t="str">
        <f>"0"</f>
        <v>0</v>
      </c>
    </row>
    <row r="1377" spans="1:9">
      <c r="A1377" t="s">
        <v>4029</v>
      </c>
      <c r="B1377" t="s">
        <v>4030</v>
      </c>
      <c r="C1377" t="s">
        <v>4031</v>
      </c>
      <c r="D1377" t="s">
        <v>515</v>
      </c>
      <c r="E1377" t="str">
        <f>"06489"</f>
        <v>06489</v>
      </c>
      <c r="F1377" t="s">
        <v>4032</v>
      </c>
      <c r="G1377" t="s">
        <v>119</v>
      </c>
      <c r="H1377" s="1" t="str">
        <f>"140"</f>
        <v>140</v>
      </c>
      <c r="I1377" s="1" t="str">
        <f>"0"</f>
        <v>0</v>
      </c>
    </row>
    <row r="1378" spans="1:9">
      <c r="A1378" t="s">
        <v>4297</v>
      </c>
      <c r="B1378" t="s">
        <v>4298</v>
      </c>
      <c r="C1378" t="s">
        <v>4299</v>
      </c>
      <c r="D1378" t="s">
        <v>641</v>
      </c>
      <c r="E1378" t="str">
        <f>"06450"</f>
        <v>06450</v>
      </c>
      <c r="F1378" t="s">
        <v>4300</v>
      </c>
      <c r="G1378" t="s">
        <v>89</v>
      </c>
      <c r="H1378" s="1">
        <v>131</v>
      </c>
      <c r="I1378" s="1" t="str">
        <f>"0"</f>
        <v>0</v>
      </c>
    </row>
    <row r="1379" spans="1:9">
      <c r="A1379" t="s">
        <v>473</v>
      </c>
      <c r="B1379" t="s">
        <v>474</v>
      </c>
      <c r="C1379" t="s">
        <v>475</v>
      </c>
      <c r="D1379" t="s">
        <v>54</v>
      </c>
      <c r="E1379" t="str">
        <f>"06033"</f>
        <v>06033</v>
      </c>
      <c r="F1379" t="s">
        <v>476</v>
      </c>
      <c r="G1379" t="s">
        <v>82</v>
      </c>
      <c r="H1379" s="1" t="str">
        <f>"50"</f>
        <v>50</v>
      </c>
      <c r="I1379" s="1" t="str">
        <f>"0"</f>
        <v>0</v>
      </c>
    </row>
    <row r="1380" spans="1:9">
      <c r="A1380" t="s">
        <v>4890</v>
      </c>
      <c r="B1380" t="s">
        <v>4891</v>
      </c>
      <c r="C1380" t="s">
        <v>4892</v>
      </c>
      <c r="D1380" t="s">
        <v>1385</v>
      </c>
      <c r="E1380" t="s">
        <v>4893</v>
      </c>
      <c r="F1380" t="s">
        <v>4894</v>
      </c>
      <c r="G1380" t="s">
        <v>82</v>
      </c>
      <c r="H1380" s="1" t="str">
        <f>"60"</f>
        <v>60</v>
      </c>
      <c r="I1380" s="1" t="str">
        <f>"0"</f>
        <v>0</v>
      </c>
    </row>
    <row r="1381" spans="1:9">
      <c r="A1381" t="s">
        <v>2827</v>
      </c>
      <c r="B1381" t="s">
        <v>2828</v>
      </c>
      <c r="C1381" t="s">
        <v>2829</v>
      </c>
      <c r="D1381" t="s">
        <v>684</v>
      </c>
      <c r="E1381" t="s">
        <v>2830</v>
      </c>
      <c r="F1381" t="s">
        <v>2831</v>
      </c>
      <c r="G1381" t="s">
        <v>82</v>
      </c>
      <c r="H1381" s="1">
        <v>65</v>
      </c>
      <c r="I1381" s="1" t="str">
        <f>"0"</f>
        <v>0</v>
      </c>
    </row>
    <row r="1382" spans="1:9">
      <c r="A1382" t="s">
        <v>5655</v>
      </c>
      <c r="B1382" t="s">
        <v>5656</v>
      </c>
      <c r="C1382" t="s">
        <v>5657</v>
      </c>
      <c r="D1382" t="s">
        <v>246</v>
      </c>
      <c r="E1382" t="s">
        <v>5658</v>
      </c>
      <c r="F1382" t="s">
        <v>1723</v>
      </c>
      <c r="G1382" t="s">
        <v>82</v>
      </c>
      <c r="H1382" s="1">
        <v>51</v>
      </c>
      <c r="I1382" s="1" t="str">
        <f>"0"</f>
        <v>0</v>
      </c>
    </row>
    <row r="1383" spans="1:9">
      <c r="A1383" t="s">
        <v>3290</v>
      </c>
      <c r="B1383" t="s">
        <v>3291</v>
      </c>
      <c r="C1383" t="s">
        <v>3292</v>
      </c>
      <c r="D1383" t="s">
        <v>374</v>
      </c>
      <c r="E1383" t="s">
        <v>3293</v>
      </c>
      <c r="F1383" t="s">
        <v>3294</v>
      </c>
      <c r="G1383" t="s">
        <v>314</v>
      </c>
      <c r="H1383" s="1">
        <v>83</v>
      </c>
      <c r="I1383" s="1" t="str">
        <f>"0"</f>
        <v>0</v>
      </c>
    </row>
    <row r="1384" spans="1:9">
      <c r="A1384" t="s">
        <v>5760</v>
      </c>
      <c r="B1384" t="s">
        <v>5761</v>
      </c>
      <c r="C1384" t="s">
        <v>5762</v>
      </c>
      <c r="D1384" t="s">
        <v>46</v>
      </c>
      <c r="E1384" t="s">
        <v>5763</v>
      </c>
      <c r="F1384" t="s">
        <v>2842</v>
      </c>
      <c r="G1384" t="s">
        <v>82</v>
      </c>
      <c r="H1384" s="1" t="str">
        <f>"40"</f>
        <v>40</v>
      </c>
    </row>
    <row r="1385" spans="1:9">
      <c r="A1385" t="s">
        <v>4749</v>
      </c>
      <c r="B1385" t="s">
        <v>4750</v>
      </c>
      <c r="C1385" t="s">
        <v>4751</v>
      </c>
      <c r="D1385" t="s">
        <v>54</v>
      </c>
      <c r="E1385" t="s">
        <v>4752</v>
      </c>
      <c r="F1385" t="s">
        <v>4753</v>
      </c>
      <c r="G1385" t="s">
        <v>119</v>
      </c>
      <c r="H1385" s="1" t="str">
        <f>"20"</f>
        <v>20</v>
      </c>
      <c r="I1385" s="1" t="str">
        <f>"0"</f>
        <v>0</v>
      </c>
    </row>
    <row r="1386" spans="1:9">
      <c r="A1386" t="s">
        <v>5577</v>
      </c>
      <c r="B1386" t="s">
        <v>5578</v>
      </c>
      <c r="C1386" t="s">
        <v>5579</v>
      </c>
      <c r="D1386" t="s">
        <v>46</v>
      </c>
      <c r="E1386" t="s">
        <v>5580</v>
      </c>
      <c r="F1386" t="s">
        <v>5581</v>
      </c>
      <c r="G1386" t="s">
        <v>82</v>
      </c>
      <c r="H1386" s="1" t="str">
        <f>"40"</f>
        <v>40</v>
      </c>
      <c r="I1386" s="1" t="str">
        <f>"0"</f>
        <v>0</v>
      </c>
    </row>
    <row r="1387" spans="1:9">
      <c r="A1387" t="s">
        <v>3725</v>
      </c>
      <c r="B1387" t="s">
        <v>3726</v>
      </c>
      <c r="C1387" t="s">
        <v>3727</v>
      </c>
      <c r="D1387" t="s">
        <v>515</v>
      </c>
      <c r="E1387" t="s">
        <v>3728</v>
      </c>
      <c r="F1387" t="s">
        <v>3729</v>
      </c>
      <c r="G1387" t="s">
        <v>1343</v>
      </c>
      <c r="H1387" s="1">
        <v>69</v>
      </c>
      <c r="I1387" s="1" t="str">
        <f>"0"</f>
        <v>0</v>
      </c>
    </row>
    <row r="1388" spans="1:9">
      <c r="A1388" t="s">
        <v>3845</v>
      </c>
      <c r="B1388" t="s">
        <v>3846</v>
      </c>
      <c r="C1388" t="s">
        <v>3847</v>
      </c>
      <c r="D1388" t="s">
        <v>515</v>
      </c>
      <c r="E1388" t="s">
        <v>3848</v>
      </c>
      <c r="F1388" t="s">
        <v>3849</v>
      </c>
      <c r="G1388" t="s">
        <v>82</v>
      </c>
      <c r="H1388" s="1" t="str">
        <f>"60"</f>
        <v>60</v>
      </c>
      <c r="I1388" s="1" t="str">
        <f>"0"</f>
        <v>0</v>
      </c>
    </row>
    <row r="1389" spans="1:9">
      <c r="A1389" t="s">
        <v>4205</v>
      </c>
      <c r="B1389" t="s">
        <v>4206</v>
      </c>
      <c r="C1389" t="s">
        <v>4207</v>
      </c>
      <c r="D1389" t="s">
        <v>515</v>
      </c>
      <c r="E1389" t="s">
        <v>4208</v>
      </c>
      <c r="F1389" t="s">
        <v>4209</v>
      </c>
      <c r="G1389" t="s">
        <v>82</v>
      </c>
      <c r="H1389" s="1">
        <v>67</v>
      </c>
      <c r="I1389" s="1" t="str">
        <f>"0"</f>
        <v>0</v>
      </c>
    </row>
    <row r="1390" spans="1:9">
      <c r="A1390" t="s">
        <v>3850</v>
      </c>
      <c r="B1390" t="s">
        <v>3851</v>
      </c>
      <c r="C1390" t="s">
        <v>3852</v>
      </c>
      <c r="D1390" t="s">
        <v>515</v>
      </c>
      <c r="E1390" t="str">
        <f>"06489"</f>
        <v>06489</v>
      </c>
      <c r="F1390" t="s">
        <v>3853</v>
      </c>
      <c r="G1390" t="s">
        <v>1343</v>
      </c>
      <c r="H1390" s="1" t="str">
        <f>"60"</f>
        <v>60</v>
      </c>
      <c r="I1390" s="1" t="str">
        <f>"0"</f>
        <v>0</v>
      </c>
    </row>
    <row r="1391" spans="1:9">
      <c r="A1391" t="s">
        <v>3730</v>
      </c>
      <c r="B1391" t="s">
        <v>3731</v>
      </c>
      <c r="C1391" t="s">
        <v>3732</v>
      </c>
      <c r="D1391" t="s">
        <v>515</v>
      </c>
      <c r="E1391" t="str">
        <f>"06489"</f>
        <v>06489</v>
      </c>
      <c r="F1391" t="s">
        <v>3733</v>
      </c>
      <c r="G1391" t="s">
        <v>1343</v>
      </c>
      <c r="H1391" s="1">
        <v>63</v>
      </c>
      <c r="I1391" s="1" t="str">
        <f>"0"</f>
        <v>0</v>
      </c>
    </row>
    <row r="1392" spans="1:9">
      <c r="A1392" t="s">
        <v>6469</v>
      </c>
      <c r="B1392" t="s">
        <v>6470</v>
      </c>
      <c r="C1392" t="s">
        <v>6471</v>
      </c>
      <c r="D1392" t="s">
        <v>140</v>
      </c>
      <c r="E1392" t="s">
        <v>6472</v>
      </c>
      <c r="F1392" t="s">
        <v>6473</v>
      </c>
      <c r="G1392" t="s">
        <v>82</v>
      </c>
      <c r="H1392" s="1">
        <v>45</v>
      </c>
      <c r="I1392" s="1" t="str">
        <f>"0"</f>
        <v>0</v>
      </c>
    </row>
    <row r="1393" spans="1:9">
      <c r="A1393" t="s">
        <v>2186</v>
      </c>
      <c r="B1393" t="s">
        <v>2187</v>
      </c>
      <c r="C1393" t="s">
        <v>2188</v>
      </c>
      <c r="D1393" t="s">
        <v>1177</v>
      </c>
      <c r="E1393" t="str">
        <f>"06413"</f>
        <v>06413</v>
      </c>
      <c r="F1393" t="s">
        <v>2189</v>
      </c>
      <c r="G1393" t="s">
        <v>82</v>
      </c>
      <c r="H1393" s="1" t="str">
        <f>"60"</f>
        <v>60</v>
      </c>
      <c r="I1393" s="1" t="str">
        <f>"0"</f>
        <v>0</v>
      </c>
    </row>
    <row r="1394" spans="1:9">
      <c r="A1394" t="s">
        <v>3359</v>
      </c>
      <c r="B1394" t="s">
        <v>3360</v>
      </c>
      <c r="C1394" t="s">
        <v>514</v>
      </c>
      <c r="D1394" t="s">
        <v>515</v>
      </c>
      <c r="E1394" t="s">
        <v>516</v>
      </c>
      <c r="F1394" t="s">
        <v>3361</v>
      </c>
      <c r="G1394" t="s">
        <v>82</v>
      </c>
      <c r="H1394" s="1" t="str">
        <f>"80"</f>
        <v>80</v>
      </c>
      <c r="I1394" s="1" t="str">
        <f>"0"</f>
        <v>0</v>
      </c>
    </row>
    <row r="1395" spans="1:9">
      <c r="A1395" t="s">
        <v>1531</v>
      </c>
      <c r="B1395" t="s">
        <v>1532</v>
      </c>
      <c r="C1395" t="s">
        <v>1533</v>
      </c>
      <c r="D1395" t="s">
        <v>561</v>
      </c>
      <c r="E1395" t="str">
        <f>"06109"</f>
        <v>06109</v>
      </c>
      <c r="F1395" t="s">
        <v>1534</v>
      </c>
      <c r="G1395" t="s">
        <v>82</v>
      </c>
      <c r="H1395" s="1" t="str">
        <f>"60"</f>
        <v>60</v>
      </c>
      <c r="I1395" s="1" t="str">
        <f>"0"</f>
        <v>0</v>
      </c>
    </row>
    <row r="1396" spans="1:9">
      <c r="A1396" t="s">
        <v>1652</v>
      </c>
      <c r="B1396" t="s">
        <v>1653</v>
      </c>
      <c r="C1396" t="s">
        <v>1654</v>
      </c>
      <c r="D1396" t="s">
        <v>561</v>
      </c>
      <c r="E1396" t="s">
        <v>1655</v>
      </c>
      <c r="F1396" t="s">
        <v>1656</v>
      </c>
      <c r="G1396" t="s">
        <v>82</v>
      </c>
      <c r="H1396" s="1" t="str">
        <f>"60"</f>
        <v>60</v>
      </c>
      <c r="I1396" s="1" t="str">
        <f>"0"</f>
        <v>0</v>
      </c>
    </row>
    <row r="1397" spans="1:9">
      <c r="A1397" t="s">
        <v>1705</v>
      </c>
      <c r="B1397" t="s">
        <v>1706</v>
      </c>
      <c r="C1397" t="s">
        <v>1707</v>
      </c>
      <c r="D1397" t="s">
        <v>561</v>
      </c>
      <c r="E1397" t="str">
        <f>"06109"</f>
        <v>06109</v>
      </c>
      <c r="F1397" t="s">
        <v>1708</v>
      </c>
      <c r="G1397" t="s">
        <v>82</v>
      </c>
      <c r="H1397" s="1" t="str">
        <f>"60"</f>
        <v>60</v>
      </c>
      <c r="I1397" s="1" t="str">
        <f>"0"</f>
        <v>0</v>
      </c>
    </row>
    <row r="1398" spans="1:9">
      <c r="A1398" t="s">
        <v>3049</v>
      </c>
      <c r="B1398" t="s">
        <v>3050</v>
      </c>
      <c r="C1398" t="s">
        <v>3051</v>
      </c>
      <c r="D1398" t="s">
        <v>1329</v>
      </c>
      <c r="E1398" t="s">
        <v>3052</v>
      </c>
      <c r="F1398" t="s">
        <v>3053</v>
      </c>
      <c r="G1398" t="s">
        <v>197</v>
      </c>
      <c r="H1398" s="1">
        <v>39</v>
      </c>
      <c r="I1398" s="1">
        <v>12</v>
      </c>
    </row>
    <row r="1399" spans="1:9">
      <c r="A1399" t="s">
        <v>16</v>
      </c>
      <c r="B1399" t="s">
        <v>17</v>
      </c>
      <c r="C1399" t="s">
        <v>18</v>
      </c>
      <c r="D1399" t="s">
        <v>19</v>
      </c>
      <c r="E1399" t="str">
        <f>"06441"</f>
        <v>06441</v>
      </c>
      <c r="F1399" t="s">
        <v>20</v>
      </c>
      <c r="G1399" t="s">
        <v>21</v>
      </c>
      <c r="H1399" s="1">
        <v>45</v>
      </c>
      <c r="I1399" s="1">
        <v>19</v>
      </c>
    </row>
    <row r="1400" spans="1:9">
      <c r="A1400" t="s">
        <v>1521</v>
      </c>
      <c r="B1400" t="s">
        <v>1522</v>
      </c>
      <c r="C1400" t="s">
        <v>1523</v>
      </c>
      <c r="D1400" t="s">
        <v>134</v>
      </c>
      <c r="E1400" t="s">
        <v>1524</v>
      </c>
      <c r="F1400" t="s">
        <v>1525</v>
      </c>
      <c r="G1400" t="s">
        <v>1343</v>
      </c>
      <c r="H1400" s="1" t="str">
        <f>"60"</f>
        <v>60</v>
      </c>
      <c r="I1400" s="1" t="str">
        <f>"0"</f>
        <v>0</v>
      </c>
    </row>
    <row r="1401" spans="1:9">
      <c r="A1401" t="s">
        <v>3982</v>
      </c>
      <c r="B1401" t="s">
        <v>3983</v>
      </c>
      <c r="C1401" t="s">
        <v>3984</v>
      </c>
      <c r="D1401" t="s">
        <v>799</v>
      </c>
      <c r="E1401" t="s">
        <v>3985</v>
      </c>
      <c r="F1401" t="s">
        <v>2377</v>
      </c>
      <c r="G1401" t="s">
        <v>82</v>
      </c>
      <c r="H1401" s="1">
        <v>75</v>
      </c>
      <c r="I1401" s="1" t="str">
        <f>"0"</f>
        <v>0</v>
      </c>
    </row>
    <row r="1402" spans="1:9">
      <c r="A1402" t="s">
        <v>2373</v>
      </c>
      <c r="B1402" t="s">
        <v>2374</v>
      </c>
      <c r="C1402" t="s">
        <v>2375</v>
      </c>
      <c r="D1402" t="s">
        <v>1212</v>
      </c>
      <c r="E1402" t="s">
        <v>2376</v>
      </c>
      <c r="F1402" t="s">
        <v>2377</v>
      </c>
      <c r="G1402" t="s">
        <v>1911</v>
      </c>
      <c r="H1402" s="1" t="str">
        <f>"40"</f>
        <v>40</v>
      </c>
      <c r="I1402" s="1" t="str">
        <f>"0"</f>
        <v>0</v>
      </c>
    </row>
    <row r="1403" spans="1:9">
      <c r="A1403" t="s">
        <v>1318</v>
      </c>
      <c r="B1403" t="s">
        <v>1319</v>
      </c>
      <c r="C1403" t="s">
        <v>1320</v>
      </c>
      <c r="D1403" t="s">
        <v>246</v>
      </c>
      <c r="E1403" t="str">
        <f>"06830"</f>
        <v>06830</v>
      </c>
      <c r="F1403" t="s">
        <v>1321</v>
      </c>
      <c r="G1403" t="s">
        <v>15</v>
      </c>
      <c r="H1403" s="1" t="str">
        <f>"120"</f>
        <v>120</v>
      </c>
      <c r="I1403" s="1">
        <v>48</v>
      </c>
    </row>
    <row r="1404" spans="1:9">
      <c r="A1404" t="s">
        <v>1259</v>
      </c>
      <c r="B1404" t="s">
        <v>1260</v>
      </c>
      <c r="C1404" t="s">
        <v>1261</v>
      </c>
      <c r="D1404" t="s">
        <v>134</v>
      </c>
      <c r="E1404" t="str">
        <f>"06110"</f>
        <v>06110</v>
      </c>
      <c r="F1404" t="s">
        <v>1262</v>
      </c>
      <c r="G1404" t="s">
        <v>625</v>
      </c>
      <c r="H1404" s="1">
        <v>64</v>
      </c>
      <c r="I1404" s="1">
        <v>24</v>
      </c>
    </row>
    <row r="1405" spans="1:9">
      <c r="A1405" t="s">
        <v>3595</v>
      </c>
      <c r="B1405" t="s">
        <v>3596</v>
      </c>
      <c r="C1405" t="s">
        <v>3597</v>
      </c>
      <c r="D1405" t="s">
        <v>684</v>
      </c>
      <c r="E1405" t="s">
        <v>3598</v>
      </c>
      <c r="F1405" t="s">
        <v>3599</v>
      </c>
      <c r="G1405" t="s">
        <v>197</v>
      </c>
      <c r="H1405" s="1">
        <v>56</v>
      </c>
      <c r="I1405" s="1">
        <v>16</v>
      </c>
    </row>
    <row r="1406" spans="1:9">
      <c r="A1406" t="s">
        <v>2936</v>
      </c>
      <c r="B1406" t="s">
        <v>2937</v>
      </c>
      <c r="C1406" t="s">
        <v>2938</v>
      </c>
      <c r="D1406" t="s">
        <v>116</v>
      </c>
      <c r="E1406" t="s">
        <v>2939</v>
      </c>
      <c r="F1406" t="s">
        <v>2940</v>
      </c>
      <c r="G1406" t="s">
        <v>197</v>
      </c>
      <c r="H1406" s="1">
        <v>78</v>
      </c>
      <c r="I1406" s="1" t="str">
        <f>"30"</f>
        <v>30</v>
      </c>
    </row>
    <row r="1407" spans="1:9">
      <c r="A1407" t="s">
        <v>5750</v>
      </c>
      <c r="B1407" t="s">
        <v>5751</v>
      </c>
      <c r="C1407" t="s">
        <v>5752</v>
      </c>
      <c r="D1407" t="s">
        <v>86</v>
      </c>
      <c r="E1407" t="s">
        <v>5753</v>
      </c>
      <c r="F1407" t="s">
        <v>5754</v>
      </c>
      <c r="G1407" t="s">
        <v>197</v>
      </c>
      <c r="H1407" s="1">
        <v>46</v>
      </c>
      <c r="I1407" s="1">
        <v>16</v>
      </c>
    </row>
    <row r="1408" spans="1:9">
      <c r="A1408" t="s">
        <v>1730</v>
      </c>
      <c r="B1408" t="s">
        <v>1731</v>
      </c>
      <c r="C1408" t="s">
        <v>1732</v>
      </c>
      <c r="D1408" t="s">
        <v>1733</v>
      </c>
      <c r="E1408" t="s">
        <v>1734</v>
      </c>
      <c r="F1408" t="s">
        <v>1735</v>
      </c>
      <c r="G1408" t="s">
        <v>21</v>
      </c>
      <c r="H1408" s="1">
        <v>368</v>
      </c>
      <c r="I1408" s="1">
        <v>28</v>
      </c>
    </row>
    <row r="1409" spans="1:9">
      <c r="A1409" t="s">
        <v>1517</v>
      </c>
      <c r="B1409" t="s">
        <v>1518</v>
      </c>
      <c r="C1409" t="s">
        <v>1519</v>
      </c>
      <c r="D1409" t="s">
        <v>134</v>
      </c>
      <c r="E1409" t="str">
        <f>"06117"</f>
        <v>06117</v>
      </c>
      <c r="F1409" t="s">
        <v>1520</v>
      </c>
      <c r="G1409" t="s">
        <v>1343</v>
      </c>
      <c r="H1409" s="1" t="str">
        <f>"40"</f>
        <v>40</v>
      </c>
      <c r="I1409" s="1" t="str">
        <f>"0"</f>
        <v>0</v>
      </c>
    </row>
    <row r="1410" spans="1:9">
      <c r="A1410" t="s">
        <v>518</v>
      </c>
      <c r="B1410" t="s">
        <v>519</v>
      </c>
      <c r="C1410" t="s">
        <v>520</v>
      </c>
      <c r="D1410" t="s">
        <v>134</v>
      </c>
      <c r="E1410" t="s">
        <v>521</v>
      </c>
      <c r="F1410" t="s">
        <v>522</v>
      </c>
      <c r="G1410" t="s">
        <v>314</v>
      </c>
      <c r="H1410" s="1" t="str">
        <f>"70"</f>
        <v>70</v>
      </c>
      <c r="I1410" s="1" t="str">
        <f>"0"</f>
        <v>0</v>
      </c>
    </row>
    <row r="1411" spans="1:9">
      <c r="A1411" t="s">
        <v>1526</v>
      </c>
      <c r="B1411" t="s">
        <v>1527</v>
      </c>
      <c r="C1411" t="s">
        <v>1528</v>
      </c>
      <c r="D1411" t="s">
        <v>134</v>
      </c>
      <c r="E1411" t="s">
        <v>1529</v>
      </c>
      <c r="F1411" t="s">
        <v>1530</v>
      </c>
      <c r="G1411" t="s">
        <v>1343</v>
      </c>
      <c r="H1411" s="1" t="str">
        <f>"60"</f>
        <v>60</v>
      </c>
      <c r="I1411" s="1" t="str">
        <f>"0"</f>
        <v>0</v>
      </c>
    </row>
    <row r="1412" spans="1:9">
      <c r="A1412" t="s">
        <v>796</v>
      </c>
      <c r="B1412" t="s">
        <v>797</v>
      </c>
      <c r="C1412" t="s">
        <v>798</v>
      </c>
      <c r="D1412" t="s">
        <v>799</v>
      </c>
      <c r="E1412" t="s">
        <v>800</v>
      </c>
      <c r="F1412" t="s">
        <v>801</v>
      </c>
      <c r="G1412" t="s">
        <v>82</v>
      </c>
      <c r="H1412" s="1">
        <v>68</v>
      </c>
      <c r="I1412" s="1" t="str">
        <f>"0"</f>
        <v>0</v>
      </c>
    </row>
    <row r="1413" spans="1:9">
      <c r="A1413" t="s">
        <v>527</v>
      </c>
      <c r="B1413" t="s">
        <v>528</v>
      </c>
      <c r="C1413" t="s">
        <v>529</v>
      </c>
      <c r="D1413" t="s">
        <v>515</v>
      </c>
      <c r="E1413" t="s">
        <v>530</v>
      </c>
      <c r="F1413" t="s">
        <v>531</v>
      </c>
      <c r="G1413" t="s">
        <v>89</v>
      </c>
      <c r="H1413" s="1" t="str">
        <f>"30"</f>
        <v>30</v>
      </c>
      <c r="I1413" s="1" t="str">
        <f>"0"</f>
        <v>0</v>
      </c>
    </row>
    <row r="1414" spans="1:9">
      <c r="A1414" t="s">
        <v>4025</v>
      </c>
      <c r="B1414" t="s">
        <v>4026</v>
      </c>
      <c r="C1414" t="s">
        <v>4027</v>
      </c>
      <c r="D1414" t="s">
        <v>56</v>
      </c>
      <c r="E1414" t="str">
        <f>"06480"</f>
        <v>06480</v>
      </c>
      <c r="F1414" t="s">
        <v>4028</v>
      </c>
      <c r="G1414" t="s">
        <v>89</v>
      </c>
      <c r="H1414" s="1" t="str">
        <f>"20"</f>
        <v>20</v>
      </c>
      <c r="I1414" s="1" t="str">
        <f>"0"</f>
        <v>0</v>
      </c>
    </row>
    <row r="1415" spans="1:9">
      <c r="A1415" t="s">
        <v>1204</v>
      </c>
      <c r="B1415" t="s">
        <v>1205</v>
      </c>
      <c r="C1415" t="s">
        <v>1206</v>
      </c>
      <c r="D1415" t="s">
        <v>1124</v>
      </c>
      <c r="E1415" t="s">
        <v>1207</v>
      </c>
      <c r="F1415" t="s">
        <v>1208</v>
      </c>
      <c r="G1415" t="s">
        <v>160</v>
      </c>
      <c r="H1415" s="1">
        <v>77</v>
      </c>
      <c r="I1415" s="1">
        <v>16</v>
      </c>
    </row>
  </sheetData>
  <sortState ref="A2:O1415">
    <sortCondition ref="B2:B14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List as of 01-08-2018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Homme</dc:creator>
  <cp:lastModifiedBy>mhomme</cp:lastModifiedBy>
  <dcterms:created xsi:type="dcterms:W3CDTF">2018-01-08T13:17:06Z</dcterms:created>
  <dcterms:modified xsi:type="dcterms:W3CDTF">2018-01-08T13:18:24Z</dcterms:modified>
</cp:coreProperties>
</file>